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05" windowWidth="10515" windowHeight="11415"/>
  </bookViews>
  <sheets>
    <sheet name="үндсэн 03" sheetId="1" r:id="rId1"/>
    <sheet name="нэмэлт 03" sheetId="2" r:id="rId2"/>
    <sheet name="өр ав" sheetId="3" r:id="rId3"/>
    <sheet name="өр авлага нэгтгэл" sheetId="8" r:id="rId4"/>
  </sheets>
  <calcPr calcId="124519"/>
</workbook>
</file>

<file path=xl/calcChain.xml><?xml version="1.0" encoding="utf-8"?>
<calcChain xmlns="http://schemas.openxmlformats.org/spreadsheetml/2006/main">
  <c r="F71" i="1"/>
  <c r="E6" i="8" l="1"/>
  <c r="G6"/>
  <c r="D4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3"/>
  <c r="E54"/>
  <c r="E55"/>
  <c r="E9"/>
  <c r="D10"/>
  <c r="D7" s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50"/>
  <c r="D51"/>
  <c r="D52"/>
  <c r="D53"/>
  <c r="D54"/>
  <c r="D55"/>
  <c r="D9"/>
  <c r="H49"/>
  <c r="H7" s="1"/>
  <c r="G10"/>
  <c r="G11"/>
  <c r="G7" s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50"/>
  <c r="G51"/>
  <c r="G52"/>
  <c r="G53"/>
  <c r="G54"/>
  <c r="G55"/>
  <c r="G9"/>
  <c r="C7"/>
  <c r="I7"/>
  <c r="F7"/>
  <c r="E7" l="1"/>
  <c r="D6" i="3" l="1"/>
  <c r="V5"/>
  <c r="C5"/>
  <c r="F81" i="1"/>
  <c r="AB82" l="1"/>
  <c r="BM81" l="1"/>
  <c r="U43" i="3"/>
  <c r="BK13" i="2"/>
  <c r="L48" i="3"/>
  <c r="BA81" i="1"/>
  <c r="AY81"/>
  <c r="BL82"/>
  <c r="BJ82"/>
  <c r="BG82"/>
  <c r="BE82"/>
  <c r="BD82"/>
  <c r="AX82"/>
  <c r="AW82"/>
  <c r="AU81"/>
  <c r="AS82"/>
  <c r="AR82"/>
  <c r="AQ82"/>
  <c r="AP82"/>
  <c r="L24" i="3"/>
  <c r="D24"/>
  <c r="D23"/>
  <c r="D22"/>
  <c r="D21"/>
  <c r="D20"/>
  <c r="D19"/>
  <c r="D18"/>
  <c r="D17"/>
  <c r="L16"/>
  <c r="D16"/>
  <c r="D15"/>
  <c r="D14"/>
  <c r="D13"/>
  <c r="D12"/>
  <c r="D11"/>
  <c r="D10"/>
  <c r="G9"/>
  <c r="E9"/>
  <c r="D9" s="1"/>
  <c r="D8"/>
  <c r="D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D25"/>
  <c r="AG97" i="1" l="1"/>
  <c r="AC97"/>
  <c r="AD97"/>
  <c r="AE97"/>
  <c r="AF97"/>
  <c r="AH97"/>
  <c r="AI97"/>
  <c r="AJ97"/>
  <c r="AK97"/>
  <c r="AL97"/>
  <c r="AM97"/>
  <c r="AN97"/>
  <c r="AB97"/>
  <c r="F80" l="1"/>
  <c r="AD79"/>
  <c r="AE79"/>
  <c r="AF79"/>
  <c r="AH79"/>
  <c r="AI79"/>
  <c r="AJ79"/>
  <c r="AK79"/>
  <c r="AL79"/>
  <c r="AM79"/>
  <c r="AN79"/>
  <c r="AB79"/>
  <c r="AQ79"/>
  <c r="AR79"/>
  <c r="AS79"/>
  <c r="AT79"/>
  <c r="AU79"/>
  <c r="AV79"/>
  <c r="AW79"/>
  <c r="AY79"/>
  <c r="AZ79"/>
  <c r="BA79"/>
  <c r="BB79"/>
  <c r="BC79"/>
  <c r="BD79"/>
  <c r="BE79"/>
  <c r="BF79"/>
  <c r="BG79"/>
  <c r="BH79"/>
  <c r="BI79"/>
  <c r="BJ79"/>
  <c r="BK79"/>
  <c r="BL79"/>
  <c r="BM79"/>
  <c r="BN79"/>
  <c r="AP79"/>
  <c r="I79"/>
  <c r="J79"/>
  <c r="K79"/>
  <c r="L79"/>
  <c r="M79"/>
  <c r="N79"/>
  <c r="O79"/>
  <c r="P79"/>
  <c r="Q79"/>
  <c r="R79"/>
  <c r="S79"/>
  <c r="T79"/>
  <c r="U79"/>
  <c r="V79"/>
  <c r="W79"/>
  <c r="X79"/>
  <c r="Y79"/>
  <c r="G79" s="1"/>
  <c r="Z79"/>
  <c r="H79"/>
  <c r="H71"/>
  <c r="BD73"/>
  <c r="AB94"/>
  <c r="AG65"/>
  <c r="AG71" l="1"/>
  <c r="AX71" l="1"/>
  <c r="AQ71"/>
  <c r="AR71"/>
  <c r="AS71"/>
  <c r="AU71"/>
  <c r="AW71"/>
  <c r="AY71"/>
  <c r="AZ71"/>
  <c r="BA71"/>
  <c r="BC71"/>
  <c r="BD71"/>
  <c r="BE71"/>
  <c r="BF71"/>
  <c r="BI71"/>
  <c r="BG71"/>
  <c r="BH71"/>
  <c r="BJ71"/>
  <c r="BK71"/>
  <c r="BL71"/>
  <c r="BM71"/>
  <c r="BN71"/>
  <c r="AV71"/>
  <c r="BB71"/>
  <c r="AT71"/>
  <c r="AP71"/>
  <c r="AO75"/>
  <c r="AA75"/>
  <c r="G75"/>
  <c r="AA74"/>
  <c r="AO74"/>
  <c r="AB5" i="3" l="1"/>
  <c r="U5"/>
  <c r="W5"/>
  <c r="X5"/>
  <c r="Y5"/>
  <c r="D59"/>
  <c r="F5"/>
  <c r="J5"/>
  <c r="K5"/>
  <c r="L5"/>
  <c r="M5"/>
  <c r="N5"/>
  <c r="P5"/>
  <c r="Q5"/>
  <c r="R5"/>
  <c r="S5"/>
  <c r="T5"/>
  <c r="Z5"/>
  <c r="AA5"/>
  <c r="AC5"/>
  <c r="AO73" i="1" l="1"/>
  <c r="AO80"/>
  <c r="AA80"/>
  <c r="G80"/>
  <c r="AO72"/>
  <c r="AO76"/>
  <c r="AA72"/>
  <c r="AA73"/>
  <c r="AA76"/>
  <c r="Z71"/>
  <c r="I71"/>
  <c r="O71"/>
  <c r="M71"/>
  <c r="N71"/>
  <c r="L71"/>
  <c r="S71"/>
  <c r="T71"/>
  <c r="Q71"/>
  <c r="R71"/>
  <c r="P71"/>
  <c r="J71"/>
  <c r="K71"/>
  <c r="U71"/>
  <c r="V71"/>
  <c r="W71"/>
  <c r="X71"/>
  <c r="AL71"/>
  <c r="AH71"/>
  <c r="AN71"/>
  <c r="AD71"/>
  <c r="AE71"/>
  <c r="AK71"/>
  <c r="AI71"/>
  <c r="AC71"/>
  <c r="AJ71"/>
  <c r="AF71"/>
  <c r="AM71"/>
  <c r="AB71"/>
  <c r="Y71"/>
  <c r="G71" s="1"/>
  <c r="G72"/>
  <c r="G76"/>
  <c r="AA71" l="1"/>
  <c r="AO71"/>
  <c r="E5" i="3" l="1"/>
  <c r="G5"/>
  <c r="H5"/>
  <c r="I5"/>
  <c r="O5"/>
  <c r="C82" i="2"/>
  <c r="G82"/>
  <c r="H82"/>
  <c r="I82"/>
  <c r="K82"/>
  <c r="L82"/>
  <c r="M82"/>
  <c r="N82"/>
  <c r="O82"/>
  <c r="P82"/>
  <c r="Q82"/>
  <c r="R82"/>
  <c r="S82"/>
  <c r="T82"/>
  <c r="U82"/>
  <c r="W82"/>
  <c r="X82"/>
  <c r="Y82"/>
  <c r="Z82"/>
  <c r="AA82"/>
  <c r="AB82"/>
  <c r="AC82"/>
  <c r="AD82"/>
  <c r="AE82"/>
  <c r="AF82"/>
  <c r="AG82"/>
  <c r="AH82"/>
  <c r="AI82"/>
  <c r="AJ82"/>
  <c r="AK82"/>
  <c r="AL82"/>
  <c r="AQ82"/>
  <c r="AR82"/>
  <c r="AT82"/>
  <c r="AW82"/>
  <c r="AY82"/>
  <c r="BB82"/>
  <c r="BC82"/>
  <c r="BD82"/>
  <c r="BE82"/>
  <c r="BF82"/>
  <c r="BJ82"/>
  <c r="BL82"/>
  <c r="Y6"/>
  <c r="Y7"/>
  <c r="Y8"/>
  <c r="Y9"/>
  <c r="Y10"/>
  <c r="Y11"/>
  <c r="Y12"/>
  <c r="Y13"/>
  <c r="Y14"/>
  <c r="Y15"/>
  <c r="Y16"/>
  <c r="F8"/>
  <c r="G8"/>
  <c r="H8"/>
  <c r="I8"/>
  <c r="J8"/>
  <c r="J82" s="1"/>
  <c r="K8"/>
  <c r="L8"/>
  <c r="M8"/>
  <c r="N8"/>
  <c r="O8"/>
  <c r="P8"/>
  <c r="Q8"/>
  <c r="R8"/>
  <c r="S8"/>
  <c r="T8"/>
  <c r="U8"/>
  <c r="V8"/>
  <c r="W8"/>
  <c r="X8"/>
  <c r="Z8"/>
  <c r="AA8"/>
  <c r="AB8"/>
  <c r="AC8"/>
  <c r="AD8"/>
  <c r="AE8"/>
  <c r="AF8"/>
  <c r="AG8"/>
  <c r="AM5"/>
  <c r="AM6"/>
  <c r="AM7"/>
  <c r="AM9"/>
  <c r="AM10"/>
  <c r="AM11"/>
  <c r="AM12"/>
  <c r="AM13"/>
  <c r="AM14"/>
  <c r="AM15"/>
  <c r="AM16"/>
  <c r="D16" s="1"/>
  <c r="AI8"/>
  <c r="AJ8"/>
  <c r="AK8"/>
  <c r="AL8"/>
  <c r="AN8"/>
  <c r="AN82" s="1"/>
  <c r="AO8"/>
  <c r="AP8"/>
  <c r="AQ8"/>
  <c r="AR8"/>
  <c r="AS8"/>
  <c r="AT8"/>
  <c r="AU8"/>
  <c r="AU82" s="1"/>
  <c r="AV8"/>
  <c r="AW8"/>
  <c r="AX8"/>
  <c r="AY8"/>
  <c r="AZ8"/>
  <c r="BA8"/>
  <c r="BB8"/>
  <c r="BC8"/>
  <c r="BD8"/>
  <c r="BE8"/>
  <c r="BF8"/>
  <c r="BG8"/>
  <c r="BH8"/>
  <c r="BH82" s="1"/>
  <c r="BI8"/>
  <c r="BJ8"/>
  <c r="BK8"/>
  <c r="BL8"/>
  <c r="AH8"/>
  <c r="Y5"/>
  <c r="D10"/>
  <c r="E5"/>
  <c r="E6"/>
  <c r="E7"/>
  <c r="E9"/>
  <c r="D9" s="1"/>
  <c r="E10"/>
  <c r="E11"/>
  <c r="E12"/>
  <c r="E13"/>
  <c r="E14"/>
  <c r="E15"/>
  <c r="E16"/>
  <c r="D7"/>
  <c r="D5" l="1"/>
  <c r="D12"/>
  <c r="AM8"/>
  <c r="E8"/>
  <c r="D14"/>
  <c r="D15"/>
  <c r="D11"/>
  <c r="D6"/>
  <c r="D13"/>
  <c r="C44" i="1"/>
  <c r="D8" i="2" l="1"/>
  <c r="D26" i="3"/>
  <c r="D27"/>
  <c r="D28"/>
  <c r="D29"/>
  <c r="AU82" i="1" s="1"/>
  <c r="D30" i="3"/>
  <c r="D31"/>
  <c r="D32"/>
  <c r="AY82" i="1" s="1"/>
  <c r="D33" i="3"/>
  <c r="AZ82" i="1" s="1"/>
  <c r="D34" i="3"/>
  <c r="BA82" i="1" s="1"/>
  <c r="D35" i="3"/>
  <c r="D36"/>
  <c r="BC82" i="1" s="1"/>
  <c r="D37" i="3"/>
  <c r="D38"/>
  <c r="BF82" i="1" s="1"/>
  <c r="D39" i="3"/>
  <c r="D40"/>
  <c r="D41"/>
  <c r="BH82" i="1" s="1"/>
  <c r="D42" i="3"/>
  <c r="D43"/>
  <c r="BK82" i="1" s="1"/>
  <c r="D44" i="3"/>
  <c r="D45"/>
  <c r="BM82" i="1" s="1"/>
  <c r="D46" i="3"/>
  <c r="BN82" i="1" s="1"/>
  <c r="D47" i="3"/>
  <c r="AV82" i="1" s="1"/>
  <c r="D48" i="3"/>
  <c r="BB82" i="1" s="1"/>
  <c r="D49" i="3"/>
  <c r="AT82" i="1" s="1"/>
  <c r="D50" i="3"/>
  <c r="D51"/>
  <c r="D52"/>
  <c r="D53"/>
  <c r="D54"/>
  <c r="D55"/>
  <c r="D56"/>
  <c r="D57"/>
  <c r="D58"/>
  <c r="D60"/>
  <c r="D61"/>
  <c r="D62"/>
  <c r="BI82" i="1" l="1"/>
  <c r="D5" i="3"/>
  <c r="F82" i="1" s="1"/>
  <c r="A26" i="3" l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O82" i="1"/>
  <c r="AO81"/>
  <c r="AA82"/>
  <c r="AA81"/>
  <c r="G73"/>
  <c r="G74"/>
  <c r="G77"/>
  <c r="G83"/>
  <c r="G84"/>
  <c r="G85"/>
  <c r="AM81" i="2"/>
  <c r="Y81"/>
  <c r="E81"/>
  <c r="D81" s="1"/>
  <c r="AM80"/>
  <c r="Y80"/>
  <c r="E80"/>
  <c r="BL79"/>
  <c r="BL78" s="1"/>
  <c r="BK79"/>
  <c r="BK78" s="1"/>
  <c r="BJ79"/>
  <c r="BI79"/>
  <c r="BI78" s="1"/>
  <c r="BH79"/>
  <c r="BH78" s="1"/>
  <c r="BG79"/>
  <c r="BG78" s="1"/>
  <c r="BF79"/>
  <c r="BE79"/>
  <c r="BE78" s="1"/>
  <c r="BD79"/>
  <c r="BD78" s="1"/>
  <c r="BC79"/>
  <c r="BB79"/>
  <c r="BA79"/>
  <c r="BA78" s="1"/>
  <c r="AZ79"/>
  <c r="AZ78" s="1"/>
  <c r="AY79"/>
  <c r="AY78" s="1"/>
  <c r="AX79"/>
  <c r="AW79"/>
  <c r="AW78" s="1"/>
  <c r="AV79"/>
  <c r="AV78" s="1"/>
  <c r="AU79"/>
  <c r="AT79"/>
  <c r="AS79"/>
  <c r="AS78" s="1"/>
  <c r="AR79"/>
  <c r="AR78" s="1"/>
  <c r="AQ79"/>
  <c r="AQ78" s="1"/>
  <c r="AP79"/>
  <c r="AO79"/>
  <c r="AO78" s="1"/>
  <c r="AN79"/>
  <c r="AL79"/>
  <c r="AK79"/>
  <c r="AK78" s="1"/>
  <c r="AJ79"/>
  <c r="AJ78" s="1"/>
  <c r="AI79"/>
  <c r="AI78" s="1"/>
  <c r="AH79"/>
  <c r="AH78" s="1"/>
  <c r="AG79"/>
  <c r="AG78" s="1"/>
  <c r="AF79"/>
  <c r="AF78" s="1"/>
  <c r="AE79"/>
  <c r="AE78" s="1"/>
  <c r="AD79"/>
  <c r="AC79"/>
  <c r="AC78" s="1"/>
  <c r="AB79"/>
  <c r="AB78" s="1"/>
  <c r="AA79"/>
  <c r="AA78" s="1"/>
  <c r="Z79"/>
  <c r="X79"/>
  <c r="X78" s="1"/>
  <c r="W79"/>
  <c r="W78" s="1"/>
  <c r="V79"/>
  <c r="V78" s="1"/>
  <c r="U79"/>
  <c r="U78" s="1"/>
  <c r="T79"/>
  <c r="T78" s="1"/>
  <c r="S79"/>
  <c r="S78" s="1"/>
  <c r="R79"/>
  <c r="R78" s="1"/>
  <c r="Q79"/>
  <c r="Q78" s="1"/>
  <c r="P79"/>
  <c r="P78" s="1"/>
  <c r="O79"/>
  <c r="O78" s="1"/>
  <c r="N79"/>
  <c r="N78" s="1"/>
  <c r="M79"/>
  <c r="M78" s="1"/>
  <c r="L79"/>
  <c r="L78" s="1"/>
  <c r="K79"/>
  <c r="K78" s="1"/>
  <c r="J79"/>
  <c r="J78" s="1"/>
  <c r="I79"/>
  <c r="I78" s="1"/>
  <c r="H79"/>
  <c r="H78" s="1"/>
  <c r="G79"/>
  <c r="G78" s="1"/>
  <c r="F79"/>
  <c r="E79" s="1"/>
  <c r="C79"/>
  <c r="C78" s="1"/>
  <c r="BJ78"/>
  <c r="BF78"/>
  <c r="BC78"/>
  <c r="BB78"/>
  <c r="AX78"/>
  <c r="AU78"/>
  <c r="AT78"/>
  <c r="AP78"/>
  <c r="AL78"/>
  <c r="AD78"/>
  <c r="AM77"/>
  <c r="Y77"/>
  <c r="E77"/>
  <c r="AM76"/>
  <c r="Y76"/>
  <c r="E76"/>
  <c r="AM75"/>
  <c r="Y75"/>
  <c r="E75"/>
  <c r="AM74"/>
  <c r="Y74"/>
  <c r="E74"/>
  <c r="D74" s="1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L73"/>
  <c r="AK73"/>
  <c r="AJ73"/>
  <c r="AI73"/>
  <c r="AH73"/>
  <c r="AG73"/>
  <c r="AF73"/>
  <c r="AE73"/>
  <c r="AD73"/>
  <c r="AC73"/>
  <c r="AB73"/>
  <c r="Y73" s="1"/>
  <c r="AA73"/>
  <c r="Z73"/>
  <c r="X73"/>
  <c r="W73"/>
  <c r="V73"/>
  <c r="U73"/>
  <c r="T73"/>
  <c r="S73"/>
  <c r="R73"/>
  <c r="Q73"/>
  <c r="P73"/>
  <c r="O73"/>
  <c r="N73"/>
  <c r="M73"/>
  <c r="L73"/>
  <c r="K73"/>
  <c r="J73"/>
  <c r="I73"/>
  <c r="H73"/>
  <c r="E73" s="1"/>
  <c r="G73"/>
  <c r="F73"/>
  <c r="C73"/>
  <c r="AM72"/>
  <c r="Y72"/>
  <c r="E72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L71"/>
  <c r="AK71"/>
  <c r="AJ71"/>
  <c r="AI71"/>
  <c r="AH71"/>
  <c r="AG71"/>
  <c r="AF71"/>
  <c r="AE71"/>
  <c r="AD71"/>
  <c r="AC71"/>
  <c r="AB71"/>
  <c r="AA71"/>
  <c r="Z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C71"/>
  <c r="AM70"/>
  <c r="Y70"/>
  <c r="E70"/>
  <c r="D70" s="1"/>
  <c r="AM69"/>
  <c r="Y69"/>
  <c r="E69"/>
  <c r="AM68"/>
  <c r="Y68"/>
  <c r="E68"/>
  <c r="AM67"/>
  <c r="Y67"/>
  <c r="E67"/>
  <c r="AM66"/>
  <c r="Y66"/>
  <c r="E66"/>
  <c r="D66" s="1"/>
  <c r="BL65"/>
  <c r="BL64" s="1"/>
  <c r="BK65"/>
  <c r="BK64" s="1"/>
  <c r="BJ65"/>
  <c r="BI65"/>
  <c r="BI64" s="1"/>
  <c r="BH65"/>
  <c r="BH64" s="1"/>
  <c r="BH63" s="1"/>
  <c r="BG65"/>
  <c r="BG64" s="1"/>
  <c r="BF65"/>
  <c r="BE65"/>
  <c r="BE64" s="1"/>
  <c r="BD65"/>
  <c r="BD64" s="1"/>
  <c r="BD63" s="1"/>
  <c r="BC65"/>
  <c r="BC64" s="1"/>
  <c r="BB65"/>
  <c r="BA65"/>
  <c r="BA64" s="1"/>
  <c r="AZ65"/>
  <c r="AZ64" s="1"/>
  <c r="AZ63" s="1"/>
  <c r="AY65"/>
  <c r="AY64" s="1"/>
  <c r="AX65"/>
  <c r="AX64" s="1"/>
  <c r="AX63" s="1"/>
  <c r="AW65"/>
  <c r="AW64" s="1"/>
  <c r="AV65"/>
  <c r="AV64" s="1"/>
  <c r="AU65"/>
  <c r="AU64" s="1"/>
  <c r="AT65"/>
  <c r="AS65"/>
  <c r="AS64" s="1"/>
  <c r="AR65"/>
  <c r="AR64" s="1"/>
  <c r="AR63" s="1"/>
  <c r="AQ65"/>
  <c r="AQ64" s="1"/>
  <c r="AP65"/>
  <c r="AO65"/>
  <c r="AO64" s="1"/>
  <c r="AN65"/>
  <c r="AL65"/>
  <c r="AL64" s="1"/>
  <c r="AK65"/>
  <c r="AK64" s="1"/>
  <c r="AJ65"/>
  <c r="AJ64" s="1"/>
  <c r="AI65"/>
  <c r="AI64" s="1"/>
  <c r="AI63" s="1"/>
  <c r="AH65"/>
  <c r="AH64" s="1"/>
  <c r="AG65"/>
  <c r="AG64" s="1"/>
  <c r="AF65"/>
  <c r="AF64" s="1"/>
  <c r="AE65"/>
  <c r="AD65"/>
  <c r="AD64" s="1"/>
  <c r="AC65"/>
  <c r="AC64" s="1"/>
  <c r="AC63" s="1"/>
  <c r="AB65"/>
  <c r="AB64" s="1"/>
  <c r="AA65"/>
  <c r="AA64" s="1"/>
  <c r="AA63" s="1"/>
  <c r="Z65"/>
  <c r="Z64" s="1"/>
  <c r="X65"/>
  <c r="X64" s="1"/>
  <c r="X63" s="1"/>
  <c r="W65"/>
  <c r="W64" s="1"/>
  <c r="W63" s="1"/>
  <c r="V65"/>
  <c r="U65"/>
  <c r="U64" s="1"/>
  <c r="T65"/>
  <c r="T64" s="1"/>
  <c r="T63" s="1"/>
  <c r="S65"/>
  <c r="R65"/>
  <c r="Q65"/>
  <c r="Q64" s="1"/>
  <c r="P65"/>
  <c r="P64" s="1"/>
  <c r="P63" s="1"/>
  <c r="O65"/>
  <c r="O64" s="1"/>
  <c r="O63" s="1"/>
  <c r="N65"/>
  <c r="M65"/>
  <c r="M64" s="1"/>
  <c r="L65"/>
  <c r="L64" s="1"/>
  <c r="L63" s="1"/>
  <c r="K65"/>
  <c r="J65"/>
  <c r="I65"/>
  <c r="I64" s="1"/>
  <c r="H65"/>
  <c r="H64" s="1"/>
  <c r="H63" s="1"/>
  <c r="G65"/>
  <c r="G64" s="1"/>
  <c r="G63" s="1"/>
  <c r="F65"/>
  <c r="C65"/>
  <c r="C64" s="1"/>
  <c r="C63" s="1"/>
  <c r="BJ64"/>
  <c r="BF64"/>
  <c r="BF63" s="1"/>
  <c r="BB64"/>
  <c r="AT64"/>
  <c r="AP64"/>
  <c r="AP63" s="1"/>
  <c r="AE64"/>
  <c r="V64"/>
  <c r="V63" s="1"/>
  <c r="S64"/>
  <c r="R64"/>
  <c r="R63" s="1"/>
  <c r="N64"/>
  <c r="N63" s="1"/>
  <c r="K64"/>
  <c r="J64"/>
  <c r="J63" s="1"/>
  <c r="F64"/>
  <c r="BL63"/>
  <c r="BE63"/>
  <c r="AV63"/>
  <c r="AO63"/>
  <c r="AG63"/>
  <c r="AM62"/>
  <c r="Y62"/>
  <c r="E62"/>
  <c r="AM61"/>
  <c r="Y61"/>
  <c r="E61"/>
  <c r="AM60"/>
  <c r="Y60"/>
  <c r="E60"/>
  <c r="AM59"/>
  <c r="Y59"/>
  <c r="E59"/>
  <c r="AM58"/>
  <c r="Y58"/>
  <c r="E58"/>
  <c r="AM57"/>
  <c r="Y57"/>
  <c r="E57"/>
  <c r="AM56"/>
  <c r="Y56"/>
  <c r="E56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L55"/>
  <c r="AK55"/>
  <c r="AJ55"/>
  <c r="AI55"/>
  <c r="AH55"/>
  <c r="AG55"/>
  <c r="AF55"/>
  <c r="AE55"/>
  <c r="AD55"/>
  <c r="AC55"/>
  <c r="AB55"/>
  <c r="AA55"/>
  <c r="Z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C55"/>
  <c r="AM54"/>
  <c r="Y54"/>
  <c r="E54"/>
  <c r="AM53"/>
  <c r="Y53"/>
  <c r="E53"/>
  <c r="AM52"/>
  <c r="Y52"/>
  <c r="E52"/>
  <c r="AM51"/>
  <c r="Y51"/>
  <c r="E51"/>
  <c r="AM50"/>
  <c r="Y50"/>
  <c r="E50"/>
  <c r="AM49"/>
  <c r="Y49"/>
  <c r="E49"/>
  <c r="AM48"/>
  <c r="Y48"/>
  <c r="E48"/>
  <c r="AM47"/>
  <c r="Y47"/>
  <c r="E47"/>
  <c r="AM46"/>
  <c r="Y46"/>
  <c r="E46"/>
  <c r="AM45"/>
  <c r="Y45"/>
  <c r="E45"/>
  <c r="BL44"/>
  <c r="BK44"/>
  <c r="BJ44"/>
  <c r="BI44"/>
  <c r="BH44"/>
  <c r="BG44"/>
  <c r="BG33" s="1"/>
  <c r="BF44"/>
  <c r="BE44"/>
  <c r="BE33" s="1"/>
  <c r="BD44"/>
  <c r="BC44"/>
  <c r="BB44"/>
  <c r="BA44"/>
  <c r="AZ44"/>
  <c r="AY44"/>
  <c r="AX44"/>
  <c r="AW44"/>
  <c r="AV44"/>
  <c r="AU44"/>
  <c r="AT44"/>
  <c r="AS44"/>
  <c r="AR44"/>
  <c r="AQ44"/>
  <c r="AP44"/>
  <c r="AO44"/>
  <c r="AO33" s="1"/>
  <c r="AO20" s="1"/>
  <c r="AO19" s="1"/>
  <c r="AO18" s="1"/>
  <c r="AO17" s="1"/>
  <c r="AO82" s="1"/>
  <c r="AN44"/>
  <c r="AL44"/>
  <c r="AK44"/>
  <c r="AJ44"/>
  <c r="AI44"/>
  <c r="AH44"/>
  <c r="AG44"/>
  <c r="AF44"/>
  <c r="AE44"/>
  <c r="AD44"/>
  <c r="AC44"/>
  <c r="AB44"/>
  <c r="AA44"/>
  <c r="Z44"/>
  <c r="X44"/>
  <c r="W44"/>
  <c r="W33" s="1"/>
  <c r="V44"/>
  <c r="U44"/>
  <c r="T44"/>
  <c r="S44"/>
  <c r="S33" s="1"/>
  <c r="R44"/>
  <c r="Q44"/>
  <c r="P44"/>
  <c r="O44"/>
  <c r="O33" s="1"/>
  <c r="N44"/>
  <c r="M44"/>
  <c r="L44"/>
  <c r="K44"/>
  <c r="K33" s="1"/>
  <c r="J44"/>
  <c r="I44"/>
  <c r="H44"/>
  <c r="G44"/>
  <c r="G33" s="1"/>
  <c r="F44"/>
  <c r="C44"/>
  <c r="AM43"/>
  <c r="Y43"/>
  <c r="E43"/>
  <c r="AM42"/>
  <c r="Y42"/>
  <c r="E42"/>
  <c r="AM41"/>
  <c r="Y41"/>
  <c r="E41"/>
  <c r="AM40"/>
  <c r="Y40"/>
  <c r="E40"/>
  <c r="AM39"/>
  <c r="Y39"/>
  <c r="E39"/>
  <c r="AM38"/>
  <c r="Y38"/>
  <c r="E38"/>
  <c r="AM37"/>
  <c r="Y37"/>
  <c r="E37"/>
  <c r="AM36"/>
  <c r="Y36"/>
  <c r="E36"/>
  <c r="AM35"/>
  <c r="Y35"/>
  <c r="E35"/>
  <c r="AM34"/>
  <c r="Y34"/>
  <c r="E34"/>
  <c r="BL33"/>
  <c r="BK33"/>
  <c r="BI33"/>
  <c r="BH33"/>
  <c r="BD33"/>
  <c r="BC33"/>
  <c r="BA33"/>
  <c r="AZ33"/>
  <c r="AY33"/>
  <c r="AW33"/>
  <c r="AV33"/>
  <c r="AU33"/>
  <c r="AS33"/>
  <c r="AS20" s="1"/>
  <c r="AR33"/>
  <c r="AQ33"/>
  <c r="AN33"/>
  <c r="AK33"/>
  <c r="AJ33"/>
  <c r="AI33"/>
  <c r="AG33"/>
  <c r="AF33"/>
  <c r="AE33"/>
  <c r="AC33"/>
  <c r="AB33"/>
  <c r="AA33"/>
  <c r="X33"/>
  <c r="V33"/>
  <c r="U33"/>
  <c r="T33"/>
  <c r="R33"/>
  <c r="Q33"/>
  <c r="P33"/>
  <c r="N33"/>
  <c r="M33"/>
  <c r="L33"/>
  <c r="J33"/>
  <c r="I33"/>
  <c r="H33"/>
  <c r="F33"/>
  <c r="C33"/>
  <c r="AM32"/>
  <c r="Y32"/>
  <c r="E32"/>
  <c r="AM31"/>
  <c r="Y31"/>
  <c r="E31"/>
  <c r="AM30"/>
  <c r="Y30"/>
  <c r="E30"/>
  <c r="AM29"/>
  <c r="Y29"/>
  <c r="E29"/>
  <c r="AM28"/>
  <c r="Y28"/>
  <c r="E28"/>
  <c r="BL27"/>
  <c r="BL26" s="1"/>
  <c r="BK27"/>
  <c r="BJ27"/>
  <c r="BJ26" s="1"/>
  <c r="BI27"/>
  <c r="BH27"/>
  <c r="BH26" s="1"/>
  <c r="BG27"/>
  <c r="BG26" s="1"/>
  <c r="BF27"/>
  <c r="BF26" s="1"/>
  <c r="BE27"/>
  <c r="BD27"/>
  <c r="BC27"/>
  <c r="BB27"/>
  <c r="BB26" s="1"/>
  <c r="BA27"/>
  <c r="BA26" s="1"/>
  <c r="AZ27"/>
  <c r="AZ26" s="1"/>
  <c r="AY27"/>
  <c r="AY26" s="1"/>
  <c r="AY20" s="1"/>
  <c r="AX27"/>
  <c r="AX26" s="1"/>
  <c r="AW27"/>
  <c r="AV27"/>
  <c r="AV26" s="1"/>
  <c r="AU27"/>
  <c r="AT27"/>
  <c r="AT26" s="1"/>
  <c r="AS27"/>
  <c r="AR27"/>
  <c r="AR26" s="1"/>
  <c r="AQ27"/>
  <c r="AQ26" s="1"/>
  <c r="AP27"/>
  <c r="AO27"/>
  <c r="AN27"/>
  <c r="AL27"/>
  <c r="AL26" s="1"/>
  <c r="AK27"/>
  <c r="AJ27"/>
  <c r="AJ26" s="1"/>
  <c r="AI27"/>
  <c r="AI26" s="1"/>
  <c r="AH27"/>
  <c r="AH26" s="1"/>
  <c r="AG27"/>
  <c r="AF27"/>
  <c r="AE27"/>
  <c r="AE26" s="1"/>
  <c r="AD27"/>
  <c r="AD26" s="1"/>
  <c r="AC27"/>
  <c r="AC26" s="1"/>
  <c r="AB27"/>
  <c r="AA27"/>
  <c r="AA26" s="1"/>
  <c r="Z27"/>
  <c r="X27"/>
  <c r="W27"/>
  <c r="V27"/>
  <c r="V26" s="1"/>
  <c r="U27"/>
  <c r="U26" s="1"/>
  <c r="U20" s="1"/>
  <c r="T27"/>
  <c r="S27"/>
  <c r="S26" s="1"/>
  <c r="R27"/>
  <c r="R26" s="1"/>
  <c r="Q27"/>
  <c r="P27"/>
  <c r="P26" s="1"/>
  <c r="O27"/>
  <c r="N27"/>
  <c r="N26" s="1"/>
  <c r="M27"/>
  <c r="M26" s="1"/>
  <c r="L27"/>
  <c r="K27"/>
  <c r="J27"/>
  <c r="J26" s="1"/>
  <c r="I27"/>
  <c r="I26" s="1"/>
  <c r="I20" s="1"/>
  <c r="H27"/>
  <c r="H26" s="1"/>
  <c r="G27"/>
  <c r="F27"/>
  <c r="C27"/>
  <c r="C26" s="1"/>
  <c r="BK26"/>
  <c r="BI26"/>
  <c r="BE26"/>
  <c r="BD26"/>
  <c r="BC26"/>
  <c r="AW26"/>
  <c r="AU26"/>
  <c r="AS26"/>
  <c r="AO26"/>
  <c r="AN26"/>
  <c r="AK26"/>
  <c r="AG26"/>
  <c r="AF26"/>
  <c r="AB26"/>
  <c r="X26"/>
  <c r="W26"/>
  <c r="T26"/>
  <c r="Q26"/>
  <c r="O26"/>
  <c r="L26"/>
  <c r="K26"/>
  <c r="G26"/>
  <c r="AM25"/>
  <c r="Y25"/>
  <c r="E25"/>
  <c r="D25" s="1"/>
  <c r="AM24"/>
  <c r="Y24"/>
  <c r="E24"/>
  <c r="AM23"/>
  <c r="Y23"/>
  <c r="E23"/>
  <c r="AM22"/>
  <c r="Y22"/>
  <c r="E22"/>
  <c r="BL21"/>
  <c r="BK21"/>
  <c r="BJ21"/>
  <c r="BI21"/>
  <c r="BH21"/>
  <c r="BG21"/>
  <c r="BF21"/>
  <c r="BE21"/>
  <c r="BE20" s="1"/>
  <c r="BE19" s="1"/>
  <c r="BE18" s="1"/>
  <c r="BE17" s="1"/>
  <c r="BD21"/>
  <c r="BC21"/>
  <c r="BB21"/>
  <c r="BA21"/>
  <c r="BA20" s="1"/>
  <c r="AZ21"/>
  <c r="AZ20" s="1"/>
  <c r="AZ19" s="1"/>
  <c r="AZ18" s="1"/>
  <c r="AZ17" s="1"/>
  <c r="AZ82" s="1"/>
  <c r="AY21"/>
  <c r="AX21"/>
  <c r="AW21"/>
  <c r="AV21"/>
  <c r="AU21"/>
  <c r="AT21"/>
  <c r="AS21"/>
  <c r="AR21"/>
  <c r="AR20" s="1"/>
  <c r="AR19" s="1"/>
  <c r="AR18" s="1"/>
  <c r="AR17" s="1"/>
  <c r="AQ21"/>
  <c r="AP21"/>
  <c r="AO21"/>
  <c r="AN21"/>
  <c r="AL21"/>
  <c r="AK21"/>
  <c r="AK20" s="1"/>
  <c r="AJ21"/>
  <c r="AJ20" s="1"/>
  <c r="AI21"/>
  <c r="AI20" s="1"/>
  <c r="AI19" s="1"/>
  <c r="AI18" s="1"/>
  <c r="AI17" s="1"/>
  <c r="AH21"/>
  <c r="AG21"/>
  <c r="AG20" s="1"/>
  <c r="AG19" s="1"/>
  <c r="AG18" s="1"/>
  <c r="AG17" s="1"/>
  <c r="AF21"/>
  <c r="AE21"/>
  <c r="AE20" s="1"/>
  <c r="AD21"/>
  <c r="AC21"/>
  <c r="AB21"/>
  <c r="AB20" s="1"/>
  <c r="AA21"/>
  <c r="Z21"/>
  <c r="X21"/>
  <c r="X20" s="1"/>
  <c r="X19" s="1"/>
  <c r="X18" s="1"/>
  <c r="X17" s="1"/>
  <c r="W21"/>
  <c r="W20" s="1"/>
  <c r="W19" s="1"/>
  <c r="W18" s="1"/>
  <c r="W17" s="1"/>
  <c r="V21"/>
  <c r="V20" s="1"/>
  <c r="V19" s="1"/>
  <c r="U21"/>
  <c r="T21"/>
  <c r="T20" s="1"/>
  <c r="T19" s="1"/>
  <c r="T18" s="1"/>
  <c r="T17" s="1"/>
  <c r="S21"/>
  <c r="S20" s="1"/>
  <c r="R21"/>
  <c r="R20" s="1"/>
  <c r="R19" s="1"/>
  <c r="Q21"/>
  <c r="P21"/>
  <c r="O21"/>
  <c r="N21"/>
  <c r="N20" s="1"/>
  <c r="N19" s="1"/>
  <c r="M21"/>
  <c r="L21"/>
  <c r="L20" s="1"/>
  <c r="L19" s="1"/>
  <c r="L18" s="1"/>
  <c r="L17" s="1"/>
  <c r="K21"/>
  <c r="K20" s="1"/>
  <c r="J21"/>
  <c r="J20" s="1"/>
  <c r="J19" s="1"/>
  <c r="I21"/>
  <c r="H21"/>
  <c r="G21"/>
  <c r="F21"/>
  <c r="C21"/>
  <c r="BL20"/>
  <c r="BL19" s="1"/>
  <c r="BL18" s="1"/>
  <c r="BL17" s="1"/>
  <c r="BI20"/>
  <c r="BH20"/>
  <c r="BH19" s="1"/>
  <c r="BH18" s="1"/>
  <c r="BH17" s="1"/>
  <c r="BD20"/>
  <c r="BC20"/>
  <c r="AW20"/>
  <c r="AU20"/>
  <c r="AN20"/>
  <c r="AF20"/>
  <c r="AA20"/>
  <c r="AA19" s="1"/>
  <c r="AA18" s="1"/>
  <c r="AA17" s="1"/>
  <c r="Q20"/>
  <c r="O20"/>
  <c r="G20"/>
  <c r="AQ10" i="1"/>
  <c r="AR10"/>
  <c r="AS10"/>
  <c r="AU10"/>
  <c r="AX10"/>
  <c r="AW10"/>
  <c r="AY10"/>
  <c r="AZ10"/>
  <c r="BA10"/>
  <c r="BC10"/>
  <c r="BD10"/>
  <c r="BE10"/>
  <c r="BF10"/>
  <c r="BI10"/>
  <c r="BG10"/>
  <c r="BH10"/>
  <c r="BJ10"/>
  <c r="BK10"/>
  <c r="BL10"/>
  <c r="BM10"/>
  <c r="BN10"/>
  <c r="AV10"/>
  <c r="BB10"/>
  <c r="AT10"/>
  <c r="AQ16"/>
  <c r="AQ15" s="1"/>
  <c r="AR16"/>
  <c r="AR15" s="1"/>
  <c r="AS16"/>
  <c r="AS15" s="1"/>
  <c r="AU16"/>
  <c r="AU15" s="1"/>
  <c r="AX16"/>
  <c r="AX15" s="1"/>
  <c r="AW16"/>
  <c r="AW15" s="1"/>
  <c r="AY16"/>
  <c r="AY15" s="1"/>
  <c r="AZ16"/>
  <c r="AZ15" s="1"/>
  <c r="BA16"/>
  <c r="BA15" s="1"/>
  <c r="BC16"/>
  <c r="BC15" s="1"/>
  <c r="BD16"/>
  <c r="BD15" s="1"/>
  <c r="BE16"/>
  <c r="BE15" s="1"/>
  <c r="BF16"/>
  <c r="BF15" s="1"/>
  <c r="BI16"/>
  <c r="BI15" s="1"/>
  <c r="BG16"/>
  <c r="BG15" s="1"/>
  <c r="BH16"/>
  <c r="BH15" s="1"/>
  <c r="BJ16"/>
  <c r="BJ15" s="1"/>
  <c r="BK16"/>
  <c r="BK15" s="1"/>
  <c r="BL16"/>
  <c r="BL15" s="1"/>
  <c r="BM16"/>
  <c r="BM15" s="1"/>
  <c r="BN16"/>
  <c r="BN15" s="1"/>
  <c r="AV16"/>
  <c r="AV15" s="1"/>
  <c r="BB16"/>
  <c r="BB15" s="1"/>
  <c r="AT16"/>
  <c r="AT15" s="1"/>
  <c r="AQ33"/>
  <c r="AR33"/>
  <c r="AS33"/>
  <c r="AU33"/>
  <c r="AX33"/>
  <c r="AW33"/>
  <c r="AY33"/>
  <c r="AZ33"/>
  <c r="BA33"/>
  <c r="BC33"/>
  <c r="BD33"/>
  <c r="BE33"/>
  <c r="BF33"/>
  <c r="BI33"/>
  <c r="BG33"/>
  <c r="BH33"/>
  <c r="BJ33"/>
  <c r="BK33"/>
  <c r="BL33"/>
  <c r="BM33"/>
  <c r="BN33"/>
  <c r="AV33"/>
  <c r="BB33"/>
  <c r="AT33"/>
  <c r="AQ44"/>
  <c r="AR44"/>
  <c r="AS44"/>
  <c r="AU44"/>
  <c r="AX44"/>
  <c r="AW44"/>
  <c r="AY44"/>
  <c r="AZ44"/>
  <c r="BA44"/>
  <c r="BC44"/>
  <c r="BD44"/>
  <c r="BE44"/>
  <c r="BF44"/>
  <c r="BI44"/>
  <c r="BG44"/>
  <c r="BH44"/>
  <c r="BJ44"/>
  <c r="BK44"/>
  <c r="BL44"/>
  <c r="BM44"/>
  <c r="BN44"/>
  <c r="AV44"/>
  <c r="BB44"/>
  <c r="AT44"/>
  <c r="AQ54"/>
  <c r="AQ53" s="1"/>
  <c r="AR54"/>
  <c r="AR53" s="1"/>
  <c r="AS54"/>
  <c r="AS53" s="1"/>
  <c r="AU54"/>
  <c r="AU53" s="1"/>
  <c r="AX54"/>
  <c r="AX53" s="1"/>
  <c r="AW54"/>
  <c r="AW53" s="1"/>
  <c r="AY54"/>
  <c r="AY53" s="1"/>
  <c r="AZ54"/>
  <c r="AZ53" s="1"/>
  <c r="BA54"/>
  <c r="BA53" s="1"/>
  <c r="BC54"/>
  <c r="BC53" s="1"/>
  <c r="BD54"/>
  <c r="BD53" s="1"/>
  <c r="BE54"/>
  <c r="BE53" s="1"/>
  <c r="BF54"/>
  <c r="BF53" s="1"/>
  <c r="BI54"/>
  <c r="BI53" s="1"/>
  <c r="BG54"/>
  <c r="BG53" s="1"/>
  <c r="BH54"/>
  <c r="BH53" s="1"/>
  <c r="BJ54"/>
  <c r="BJ53" s="1"/>
  <c r="BK54"/>
  <c r="BK53" s="1"/>
  <c r="BL54"/>
  <c r="BL53" s="1"/>
  <c r="BM54"/>
  <c r="BM53" s="1"/>
  <c r="BN54"/>
  <c r="BN53" s="1"/>
  <c r="AV54"/>
  <c r="AV53" s="1"/>
  <c r="BB54"/>
  <c r="BB53" s="1"/>
  <c r="AT54"/>
  <c r="AT53" s="1"/>
  <c r="AQ60"/>
  <c r="AR60"/>
  <c r="AS60"/>
  <c r="AU60"/>
  <c r="AX60"/>
  <c r="AW60"/>
  <c r="AY60"/>
  <c r="AZ60"/>
  <c r="BA60"/>
  <c r="BC60"/>
  <c r="BD60"/>
  <c r="BE60"/>
  <c r="BF60"/>
  <c r="BI60"/>
  <c r="BG60"/>
  <c r="BH60"/>
  <c r="BJ60"/>
  <c r="BK60"/>
  <c r="BL60"/>
  <c r="BM60"/>
  <c r="BN60"/>
  <c r="AV60"/>
  <c r="BB60"/>
  <c r="AT60"/>
  <c r="AQ62"/>
  <c r="AR62"/>
  <c r="AS62"/>
  <c r="AU62"/>
  <c r="AX62"/>
  <c r="AW62"/>
  <c r="AY62"/>
  <c r="AZ62"/>
  <c r="BA62"/>
  <c r="BC62"/>
  <c r="BD62"/>
  <c r="BE62"/>
  <c r="BF62"/>
  <c r="BI62"/>
  <c r="BG62"/>
  <c r="BH62"/>
  <c r="BJ62"/>
  <c r="BK62"/>
  <c r="BL62"/>
  <c r="BM62"/>
  <c r="BN62"/>
  <c r="AV62"/>
  <c r="BB62"/>
  <c r="AT62"/>
  <c r="AQ68"/>
  <c r="AQ67" s="1"/>
  <c r="AR68"/>
  <c r="AR67" s="1"/>
  <c r="AS68"/>
  <c r="AS67" s="1"/>
  <c r="AU68"/>
  <c r="AU67" s="1"/>
  <c r="AX68"/>
  <c r="AX67" s="1"/>
  <c r="AW68"/>
  <c r="AW67" s="1"/>
  <c r="AY68"/>
  <c r="AY67" s="1"/>
  <c r="AZ68"/>
  <c r="AZ67" s="1"/>
  <c r="BA68"/>
  <c r="BA67" s="1"/>
  <c r="BC68"/>
  <c r="BC67" s="1"/>
  <c r="BD68"/>
  <c r="BD67" s="1"/>
  <c r="BE68"/>
  <c r="BE67" s="1"/>
  <c r="BF68"/>
  <c r="BF67" s="1"/>
  <c r="BI68"/>
  <c r="BI67" s="1"/>
  <c r="BG68"/>
  <c r="BG67" s="1"/>
  <c r="BH68"/>
  <c r="BH67" s="1"/>
  <c r="BJ68"/>
  <c r="BJ67" s="1"/>
  <c r="BK68"/>
  <c r="BK67" s="1"/>
  <c r="BL68"/>
  <c r="BL67" s="1"/>
  <c r="BM68"/>
  <c r="BM67" s="1"/>
  <c r="BN68"/>
  <c r="BN67" s="1"/>
  <c r="AV68"/>
  <c r="AV67" s="1"/>
  <c r="BB68"/>
  <c r="BB67" s="1"/>
  <c r="AT68"/>
  <c r="AT67" s="1"/>
  <c r="AP68"/>
  <c r="AP67" s="1"/>
  <c r="AP62"/>
  <c r="AP60"/>
  <c r="AP54"/>
  <c r="AP53" s="1"/>
  <c r="AP44"/>
  <c r="AP33"/>
  <c r="AP16"/>
  <c r="AP15" s="1"/>
  <c r="AP10"/>
  <c r="AC10"/>
  <c r="AJ10"/>
  <c r="AG10"/>
  <c r="AF10"/>
  <c r="AM10"/>
  <c r="AB10"/>
  <c r="AC16"/>
  <c r="AC15" s="1"/>
  <c r="AJ16"/>
  <c r="AJ15" s="1"/>
  <c r="AG16"/>
  <c r="AG15" s="1"/>
  <c r="AF16"/>
  <c r="AF15" s="1"/>
  <c r="AM16"/>
  <c r="AM15" s="1"/>
  <c r="AB16"/>
  <c r="AB15" s="1"/>
  <c r="AC33"/>
  <c r="AJ33"/>
  <c r="AG33"/>
  <c r="AF33"/>
  <c r="AM33"/>
  <c r="AB33"/>
  <c r="AC44"/>
  <c r="AJ44"/>
  <c r="AG44"/>
  <c r="AF44"/>
  <c r="AM44"/>
  <c r="AB44"/>
  <c r="AC54"/>
  <c r="AC53" s="1"/>
  <c r="AJ54"/>
  <c r="AJ53" s="1"/>
  <c r="AG54"/>
  <c r="AG53" s="1"/>
  <c r="AG52" s="1"/>
  <c r="AF54"/>
  <c r="AF53" s="1"/>
  <c r="AM54"/>
  <c r="AM53" s="1"/>
  <c r="AB54"/>
  <c r="AB53" s="1"/>
  <c r="AC60"/>
  <c r="AJ60"/>
  <c r="AG60"/>
  <c r="AF60"/>
  <c r="AM60"/>
  <c r="AB60"/>
  <c r="AG62"/>
  <c r="AF62"/>
  <c r="AM62"/>
  <c r="AB62"/>
  <c r="AC68"/>
  <c r="AC67" s="1"/>
  <c r="AJ68"/>
  <c r="AJ67" s="1"/>
  <c r="AG68"/>
  <c r="AG67" s="1"/>
  <c r="AF68"/>
  <c r="AF67" s="1"/>
  <c r="AM68"/>
  <c r="AM67" s="1"/>
  <c r="AB68"/>
  <c r="AB67" s="1"/>
  <c r="AH10"/>
  <c r="AN10"/>
  <c r="AD10"/>
  <c r="AE10"/>
  <c r="AK10"/>
  <c r="AI10"/>
  <c r="AH16"/>
  <c r="AH15" s="1"/>
  <c r="AN16"/>
  <c r="AN15" s="1"/>
  <c r="AD16"/>
  <c r="AD15" s="1"/>
  <c r="AE16"/>
  <c r="AE15" s="1"/>
  <c r="AK16"/>
  <c r="AK15" s="1"/>
  <c r="AI16"/>
  <c r="AI15" s="1"/>
  <c r="AH33"/>
  <c r="AN33"/>
  <c r="AD33"/>
  <c r="AE33"/>
  <c r="AK33"/>
  <c r="AI33"/>
  <c r="AH44"/>
  <c r="AN44"/>
  <c r="AD44"/>
  <c r="AE44"/>
  <c r="AK44"/>
  <c r="AI44"/>
  <c r="AH54"/>
  <c r="AH53" s="1"/>
  <c r="AN54"/>
  <c r="AN53" s="1"/>
  <c r="AD54"/>
  <c r="AD53" s="1"/>
  <c r="AE54"/>
  <c r="AE53" s="1"/>
  <c r="AK54"/>
  <c r="AK53" s="1"/>
  <c r="AI54"/>
  <c r="AI53" s="1"/>
  <c r="AH60"/>
  <c r="AN60"/>
  <c r="AD60"/>
  <c r="AE60"/>
  <c r="AK60"/>
  <c r="AI60"/>
  <c r="AH62"/>
  <c r="AN62"/>
  <c r="AD62"/>
  <c r="AE62"/>
  <c r="AK62"/>
  <c r="AH68"/>
  <c r="AH67" s="1"/>
  <c r="AN68"/>
  <c r="AN67" s="1"/>
  <c r="AD68"/>
  <c r="AD67" s="1"/>
  <c r="AE68"/>
  <c r="AE67" s="1"/>
  <c r="AK68"/>
  <c r="AK67" s="1"/>
  <c r="AI68"/>
  <c r="AI67" s="1"/>
  <c r="AL68"/>
  <c r="AL67" s="1"/>
  <c r="AL62"/>
  <c r="AL60"/>
  <c r="AL54"/>
  <c r="AL53" s="1"/>
  <c r="AL44"/>
  <c r="AL33"/>
  <c r="AL16"/>
  <c r="AL15" s="1"/>
  <c r="AL10"/>
  <c r="X10"/>
  <c r="X16"/>
  <c r="X15" s="1"/>
  <c r="X33"/>
  <c r="X44"/>
  <c r="X54"/>
  <c r="X53" s="1"/>
  <c r="X60"/>
  <c r="X62"/>
  <c r="X68"/>
  <c r="X67" s="1"/>
  <c r="K10"/>
  <c r="U10"/>
  <c r="V10"/>
  <c r="W10"/>
  <c r="K16"/>
  <c r="K15" s="1"/>
  <c r="U16"/>
  <c r="U15" s="1"/>
  <c r="V16"/>
  <c r="V15" s="1"/>
  <c r="W16"/>
  <c r="W15" s="1"/>
  <c r="K33"/>
  <c r="U33"/>
  <c r="V33"/>
  <c r="W33"/>
  <c r="K44"/>
  <c r="U44"/>
  <c r="V44"/>
  <c r="W44"/>
  <c r="K54"/>
  <c r="K53" s="1"/>
  <c r="U54"/>
  <c r="U53" s="1"/>
  <c r="V54"/>
  <c r="V53" s="1"/>
  <c r="W54"/>
  <c r="W53" s="1"/>
  <c r="K60"/>
  <c r="U60"/>
  <c r="V60"/>
  <c r="W60"/>
  <c r="K62"/>
  <c r="U62"/>
  <c r="V62"/>
  <c r="W62"/>
  <c r="K68"/>
  <c r="K67" s="1"/>
  <c r="U68"/>
  <c r="U67" s="1"/>
  <c r="V68"/>
  <c r="V67" s="1"/>
  <c r="W68"/>
  <c r="W67" s="1"/>
  <c r="Q10"/>
  <c r="R10"/>
  <c r="P10"/>
  <c r="J10"/>
  <c r="Q16"/>
  <c r="Q15" s="1"/>
  <c r="R16"/>
  <c r="R15" s="1"/>
  <c r="P16"/>
  <c r="P15" s="1"/>
  <c r="J16"/>
  <c r="J15" s="1"/>
  <c r="Q33"/>
  <c r="R33"/>
  <c r="P33"/>
  <c r="J33"/>
  <c r="Q44"/>
  <c r="R44"/>
  <c r="P44"/>
  <c r="J44"/>
  <c r="Q54"/>
  <c r="Q53" s="1"/>
  <c r="R54"/>
  <c r="R53" s="1"/>
  <c r="P54"/>
  <c r="P53" s="1"/>
  <c r="J54"/>
  <c r="J53" s="1"/>
  <c r="Q60"/>
  <c r="R60"/>
  <c r="P60"/>
  <c r="J60"/>
  <c r="Q62"/>
  <c r="R62"/>
  <c r="P62"/>
  <c r="J62"/>
  <c r="Q68"/>
  <c r="Q67" s="1"/>
  <c r="R68"/>
  <c r="R67" s="1"/>
  <c r="P68"/>
  <c r="P67" s="1"/>
  <c r="J68"/>
  <c r="J67" s="1"/>
  <c r="L10"/>
  <c r="S10"/>
  <c r="T10"/>
  <c r="L16"/>
  <c r="L15" s="1"/>
  <c r="S16"/>
  <c r="S15" s="1"/>
  <c r="T16"/>
  <c r="T15" s="1"/>
  <c r="L33"/>
  <c r="S33"/>
  <c r="T33"/>
  <c r="L44"/>
  <c r="S44"/>
  <c r="T44"/>
  <c r="L54"/>
  <c r="L53" s="1"/>
  <c r="S54"/>
  <c r="S53" s="1"/>
  <c r="T54"/>
  <c r="T53" s="1"/>
  <c r="L60"/>
  <c r="S60"/>
  <c r="T60"/>
  <c r="L62"/>
  <c r="S62"/>
  <c r="T62"/>
  <c r="L68"/>
  <c r="L67" s="1"/>
  <c r="S68"/>
  <c r="S67" s="1"/>
  <c r="T68"/>
  <c r="T67" s="1"/>
  <c r="I10"/>
  <c r="O10"/>
  <c r="H10"/>
  <c r="M10"/>
  <c r="N10"/>
  <c r="I16"/>
  <c r="I15" s="1"/>
  <c r="O16"/>
  <c r="O15" s="1"/>
  <c r="H16"/>
  <c r="H15" s="1"/>
  <c r="M16"/>
  <c r="M15" s="1"/>
  <c r="N16"/>
  <c r="N15" s="1"/>
  <c r="I33"/>
  <c r="O33"/>
  <c r="H33"/>
  <c r="M33"/>
  <c r="N33"/>
  <c r="I44"/>
  <c r="O44"/>
  <c r="H44"/>
  <c r="M44"/>
  <c r="N44"/>
  <c r="I54"/>
  <c r="I53" s="1"/>
  <c r="O54"/>
  <c r="O53" s="1"/>
  <c r="H54"/>
  <c r="H53" s="1"/>
  <c r="M54"/>
  <c r="M53" s="1"/>
  <c r="N54"/>
  <c r="N53" s="1"/>
  <c r="I60"/>
  <c r="O60"/>
  <c r="H60"/>
  <c r="M60"/>
  <c r="N60"/>
  <c r="I62"/>
  <c r="O62"/>
  <c r="H62"/>
  <c r="M62"/>
  <c r="N62"/>
  <c r="I68"/>
  <c r="I67" s="1"/>
  <c r="O68"/>
  <c r="O67" s="1"/>
  <c r="H68"/>
  <c r="H67" s="1"/>
  <c r="M68"/>
  <c r="M67" s="1"/>
  <c r="N68"/>
  <c r="N67" s="1"/>
  <c r="Z10"/>
  <c r="Z16"/>
  <c r="Z15" s="1"/>
  <c r="Z33"/>
  <c r="Z44"/>
  <c r="Z54"/>
  <c r="Z53" s="1"/>
  <c r="Z60"/>
  <c r="Z62"/>
  <c r="Z68"/>
  <c r="Z67" s="1"/>
  <c r="Y68"/>
  <c r="Y67" s="1"/>
  <c r="Y54"/>
  <c r="Y53" s="1"/>
  <c r="Y44"/>
  <c r="Y33"/>
  <c r="Y16"/>
  <c r="Y15" s="1"/>
  <c r="Y10"/>
  <c r="G11"/>
  <c r="G12"/>
  <c r="G13"/>
  <c r="G14"/>
  <c r="G17"/>
  <c r="G18"/>
  <c r="G19"/>
  <c r="G20"/>
  <c r="G21"/>
  <c r="G23"/>
  <c r="G24"/>
  <c r="G25"/>
  <c r="G26"/>
  <c r="G27"/>
  <c r="G28"/>
  <c r="G29"/>
  <c r="G30"/>
  <c r="G31"/>
  <c r="G32"/>
  <c r="G34"/>
  <c r="G35"/>
  <c r="G36"/>
  <c r="G37"/>
  <c r="G38"/>
  <c r="G39"/>
  <c r="G40"/>
  <c r="G41"/>
  <c r="G42"/>
  <c r="G43"/>
  <c r="G45"/>
  <c r="G46"/>
  <c r="G47"/>
  <c r="G48"/>
  <c r="G49"/>
  <c r="G50"/>
  <c r="G51"/>
  <c r="G55"/>
  <c r="G56"/>
  <c r="G57"/>
  <c r="G58"/>
  <c r="G59"/>
  <c r="G61"/>
  <c r="G63"/>
  <c r="G64"/>
  <c r="G65"/>
  <c r="G66"/>
  <c r="G69"/>
  <c r="G70"/>
  <c r="G86"/>
  <c r="G87"/>
  <c r="G88"/>
  <c r="G89"/>
  <c r="G90"/>
  <c r="AO11"/>
  <c r="AO12"/>
  <c r="AO13"/>
  <c r="AO14"/>
  <c r="AO17"/>
  <c r="AO18"/>
  <c r="AO19"/>
  <c r="AO20"/>
  <c r="AO21"/>
  <c r="AO23"/>
  <c r="AO24"/>
  <c r="AO25"/>
  <c r="AO26"/>
  <c r="AO27"/>
  <c r="AO28"/>
  <c r="AO29"/>
  <c r="AO30"/>
  <c r="AO31"/>
  <c r="AO32"/>
  <c r="AO34"/>
  <c r="AO35"/>
  <c r="AO36"/>
  <c r="AO37"/>
  <c r="AO38"/>
  <c r="AO39"/>
  <c r="AO40"/>
  <c r="AO41"/>
  <c r="AO42"/>
  <c r="AO43"/>
  <c r="AO45"/>
  <c r="AO46"/>
  <c r="AO47"/>
  <c r="AO48"/>
  <c r="AO49"/>
  <c r="AO50"/>
  <c r="AO51"/>
  <c r="AO55"/>
  <c r="AO56"/>
  <c r="AO57"/>
  <c r="AO58"/>
  <c r="AO59"/>
  <c r="AO61"/>
  <c r="AO63"/>
  <c r="AO64"/>
  <c r="AO65"/>
  <c r="AO66"/>
  <c r="AO69"/>
  <c r="AO70"/>
  <c r="AO77"/>
  <c r="AO83"/>
  <c r="AO84"/>
  <c r="AO85"/>
  <c r="AO86"/>
  <c r="AO87"/>
  <c r="AO88"/>
  <c r="AO89"/>
  <c r="AO90"/>
  <c r="AA11"/>
  <c r="AA12"/>
  <c r="AA13"/>
  <c r="AA14"/>
  <c r="AA17"/>
  <c r="AA18"/>
  <c r="AA19"/>
  <c r="AA20"/>
  <c r="AA21"/>
  <c r="AA23"/>
  <c r="AA24"/>
  <c r="AA25"/>
  <c r="AA26"/>
  <c r="AA27"/>
  <c r="AA28"/>
  <c r="AA29"/>
  <c r="AA30"/>
  <c r="AA31"/>
  <c r="AA32"/>
  <c r="AA34"/>
  <c r="AA35"/>
  <c r="AA36"/>
  <c r="AA37"/>
  <c r="AA38"/>
  <c r="AA39"/>
  <c r="AA40"/>
  <c r="AA41"/>
  <c r="AA42"/>
  <c r="AA43"/>
  <c r="AA45"/>
  <c r="AA46"/>
  <c r="AA47"/>
  <c r="AA48"/>
  <c r="AA49"/>
  <c r="AA50"/>
  <c r="AA51"/>
  <c r="AA55"/>
  <c r="AA56"/>
  <c r="AA57"/>
  <c r="AA58"/>
  <c r="AA59"/>
  <c r="AA61"/>
  <c r="AA63"/>
  <c r="AA64"/>
  <c r="AA65"/>
  <c r="AA66"/>
  <c r="AA69"/>
  <c r="AA70"/>
  <c r="AA77"/>
  <c r="AA83"/>
  <c r="AA84"/>
  <c r="AA85"/>
  <c r="AA86"/>
  <c r="AA87"/>
  <c r="AA88"/>
  <c r="AA89"/>
  <c r="AA90"/>
  <c r="C71"/>
  <c r="C68"/>
  <c r="C67" s="1"/>
  <c r="C62"/>
  <c r="C60"/>
  <c r="C54"/>
  <c r="C53" s="1"/>
  <c r="C33"/>
  <c r="C16"/>
  <c r="C15" s="1"/>
  <c r="C10"/>
  <c r="AV20" i="2" l="1"/>
  <c r="AV19" s="1"/>
  <c r="AV18" s="1"/>
  <c r="AV17" s="1"/>
  <c r="AV82" s="1"/>
  <c r="AO60" i="1"/>
  <c r="AA44"/>
  <c r="AA54"/>
  <c r="AA10"/>
  <c r="AA68"/>
  <c r="AO68"/>
  <c r="AO54"/>
  <c r="AD22"/>
  <c r="AD9" s="1"/>
  <c r="AM52"/>
  <c r="L22"/>
  <c r="M52"/>
  <c r="O22"/>
  <c r="O9" s="1"/>
  <c r="G68"/>
  <c r="AP22"/>
  <c r="AP9" s="1"/>
  <c r="G60"/>
  <c r="H52"/>
  <c r="N22"/>
  <c r="N9" s="1"/>
  <c r="I22"/>
  <c r="I9" s="1"/>
  <c r="Z52"/>
  <c r="X52"/>
  <c r="AE52"/>
  <c r="AO62"/>
  <c r="S22"/>
  <c r="S9" s="1"/>
  <c r="O52"/>
  <c r="AA62"/>
  <c r="L52"/>
  <c r="T22"/>
  <c r="T9" s="1"/>
  <c r="R52"/>
  <c r="R22"/>
  <c r="R9" s="1"/>
  <c r="U52"/>
  <c r="U22"/>
  <c r="U9" s="1"/>
  <c r="AD52"/>
  <c r="AV52"/>
  <c r="BK52"/>
  <c r="BI52"/>
  <c r="BC52"/>
  <c r="AW52"/>
  <c r="AR52"/>
  <c r="BC22"/>
  <c r="BC9" s="1"/>
  <c r="AW22"/>
  <c r="AW9" s="1"/>
  <c r="G62"/>
  <c r="Q52"/>
  <c r="Q22"/>
  <c r="Q9" s="1"/>
  <c r="K52"/>
  <c r="K22"/>
  <c r="K9" s="1"/>
  <c r="AN52"/>
  <c r="AF52"/>
  <c r="BN52"/>
  <c r="BJ52"/>
  <c r="BF52"/>
  <c r="BA52"/>
  <c r="AX52"/>
  <c r="AQ52"/>
  <c r="BN22"/>
  <c r="BN9" s="1"/>
  <c r="F77"/>
  <c r="C52"/>
  <c r="N52"/>
  <c r="I52"/>
  <c r="T52"/>
  <c r="J52"/>
  <c r="J22"/>
  <c r="J9" s="1"/>
  <c r="W52"/>
  <c r="W22"/>
  <c r="W9" s="1"/>
  <c r="AK52"/>
  <c r="AH52"/>
  <c r="AN22"/>
  <c r="AN9" s="1"/>
  <c r="AN8" s="1"/>
  <c r="AN7" s="1"/>
  <c r="AN6" s="1"/>
  <c r="AN78" s="1"/>
  <c r="AN94" s="1"/>
  <c r="AT52"/>
  <c r="BM52"/>
  <c r="BH52"/>
  <c r="BE52"/>
  <c r="AZ52"/>
  <c r="AU52"/>
  <c r="BM22"/>
  <c r="BM9" s="1"/>
  <c r="BE22"/>
  <c r="BE9" s="1"/>
  <c r="Z22"/>
  <c r="Z9" s="1"/>
  <c r="H22"/>
  <c r="H9" s="1"/>
  <c r="S52"/>
  <c r="P52"/>
  <c r="P22"/>
  <c r="P9" s="1"/>
  <c r="V52"/>
  <c r="V22"/>
  <c r="X22"/>
  <c r="X9" s="1"/>
  <c r="AK22"/>
  <c r="AK9" s="1"/>
  <c r="AK8" s="1"/>
  <c r="AK7" s="1"/>
  <c r="AK6" s="1"/>
  <c r="AK78" s="1"/>
  <c r="AK94" s="1"/>
  <c r="AB52"/>
  <c r="AB22"/>
  <c r="AB9" s="1"/>
  <c r="BB52"/>
  <c r="BL52"/>
  <c r="BG52"/>
  <c r="BD52"/>
  <c r="AY52"/>
  <c r="AS52"/>
  <c r="BL22"/>
  <c r="BL9" s="1"/>
  <c r="BB22"/>
  <c r="BB9" s="1"/>
  <c r="AO44"/>
  <c r="BI22"/>
  <c r="BI9" s="1"/>
  <c r="BJ22"/>
  <c r="BJ9" s="1"/>
  <c r="BJ8" s="1"/>
  <c r="BJ7" s="1"/>
  <c r="BJ6" s="1"/>
  <c r="BJ78" s="1"/>
  <c r="BJ94" s="1"/>
  <c r="BH22"/>
  <c r="BH9" s="1"/>
  <c r="BH8" s="1"/>
  <c r="BH7" s="1"/>
  <c r="BH6" s="1"/>
  <c r="BH78" s="1"/>
  <c r="BH94" s="1"/>
  <c r="BG22"/>
  <c r="BG9" s="1"/>
  <c r="AO33"/>
  <c r="BA22"/>
  <c r="BA9" s="1"/>
  <c r="AZ22"/>
  <c r="AZ9" s="1"/>
  <c r="AU22"/>
  <c r="AU9" s="1"/>
  <c r="AA60"/>
  <c r="AI52"/>
  <c r="AJ52"/>
  <c r="AM22"/>
  <c r="AM9" s="1"/>
  <c r="AC22"/>
  <c r="AI22"/>
  <c r="AI9" s="1"/>
  <c r="AI8" s="1"/>
  <c r="AI7" s="1"/>
  <c r="AI6" s="1"/>
  <c r="AI78" s="1"/>
  <c r="AI94" s="1"/>
  <c r="AG22"/>
  <c r="AG9" s="1"/>
  <c r="AJ22"/>
  <c r="AJ9" s="1"/>
  <c r="AL22"/>
  <c r="AL9" s="1"/>
  <c r="AH22"/>
  <c r="AH9" s="1"/>
  <c r="AF22"/>
  <c r="AF9" s="1"/>
  <c r="AF8" s="1"/>
  <c r="AF7" s="1"/>
  <c r="AF6" s="1"/>
  <c r="AF78" s="1"/>
  <c r="AF94" s="1"/>
  <c r="AE22"/>
  <c r="AE9" s="1"/>
  <c r="AC52"/>
  <c r="M22"/>
  <c r="M9" s="1"/>
  <c r="BK22"/>
  <c r="BK9" s="1"/>
  <c r="BF22"/>
  <c r="BF9" s="1"/>
  <c r="BD22"/>
  <c r="BD9" s="1"/>
  <c r="AY22"/>
  <c r="AY9" s="1"/>
  <c r="AX22"/>
  <c r="AX9" s="1"/>
  <c r="AV22"/>
  <c r="AV9" s="1"/>
  <c r="AT22"/>
  <c r="AT9" s="1"/>
  <c r="AS22"/>
  <c r="AS9" s="1"/>
  <c r="AR22"/>
  <c r="AR9" s="1"/>
  <c r="AQ22"/>
  <c r="AQ9" s="1"/>
  <c r="AY19" i="2"/>
  <c r="AY18" s="1"/>
  <c r="AY17" s="1"/>
  <c r="N18"/>
  <c r="N17" s="1"/>
  <c r="V18"/>
  <c r="V17" s="1"/>
  <c r="V82" s="1"/>
  <c r="E33"/>
  <c r="Y44"/>
  <c r="I63"/>
  <c r="I19" s="1"/>
  <c r="I18" s="1"/>
  <c r="I17" s="1"/>
  <c r="M63"/>
  <c r="Q63"/>
  <c r="Q19" s="1"/>
  <c r="Q18" s="1"/>
  <c r="Q17" s="1"/>
  <c r="U63"/>
  <c r="AH63"/>
  <c r="AQ63"/>
  <c r="AY63"/>
  <c r="BG63"/>
  <c r="O19"/>
  <c r="O18" s="1"/>
  <c r="O17" s="1"/>
  <c r="C20"/>
  <c r="C19" s="1"/>
  <c r="C18" s="1"/>
  <c r="C17" s="1"/>
  <c r="Y79"/>
  <c r="G19"/>
  <c r="G18" s="1"/>
  <c r="G17" s="1"/>
  <c r="H20"/>
  <c r="H19" s="1"/>
  <c r="H18" s="1"/>
  <c r="H17" s="1"/>
  <c r="P20"/>
  <c r="P19" s="1"/>
  <c r="P18" s="1"/>
  <c r="P17" s="1"/>
  <c r="AC20"/>
  <c r="AM21"/>
  <c r="M20"/>
  <c r="AQ20"/>
  <c r="AQ19" s="1"/>
  <c r="AQ18" s="1"/>
  <c r="AQ17" s="1"/>
  <c r="BG20"/>
  <c r="BG19" s="1"/>
  <c r="BG18" s="1"/>
  <c r="BG17" s="1"/>
  <c r="BG82" s="1"/>
  <c r="BD19"/>
  <c r="BD18" s="1"/>
  <c r="BD17" s="1"/>
  <c r="E27"/>
  <c r="AW63"/>
  <c r="AW19" s="1"/>
  <c r="AW18" s="1"/>
  <c r="AW17" s="1"/>
  <c r="F78"/>
  <c r="E78" s="1"/>
  <c r="D29"/>
  <c r="D69"/>
  <c r="D77"/>
  <c r="D80"/>
  <c r="D28"/>
  <c r="D32"/>
  <c r="D47"/>
  <c r="D51"/>
  <c r="D56"/>
  <c r="D60"/>
  <c r="D68"/>
  <c r="D76"/>
  <c r="D67"/>
  <c r="D75"/>
  <c r="E21"/>
  <c r="J18"/>
  <c r="J17" s="1"/>
  <c r="R18"/>
  <c r="R17" s="1"/>
  <c r="D22"/>
  <c r="D23"/>
  <c r="Y27"/>
  <c r="D30"/>
  <c r="D35"/>
  <c r="D39"/>
  <c r="D43"/>
  <c r="AM44"/>
  <c r="D48"/>
  <c r="D52"/>
  <c r="AC19"/>
  <c r="AC18" s="1"/>
  <c r="AC17" s="1"/>
  <c r="AK63"/>
  <c r="AK19" s="1"/>
  <c r="AK18" s="1"/>
  <c r="AK17" s="1"/>
  <c r="E71"/>
  <c r="M19"/>
  <c r="M18" s="1"/>
  <c r="M17" s="1"/>
  <c r="U19"/>
  <c r="U18" s="1"/>
  <c r="U17" s="1"/>
  <c r="D34"/>
  <c r="E44"/>
  <c r="D46"/>
  <c r="D50"/>
  <c r="D54"/>
  <c r="AM55"/>
  <c r="AT33"/>
  <c r="AX33"/>
  <c r="BB33"/>
  <c r="BB20" s="1"/>
  <c r="BF33"/>
  <c r="BF20" s="1"/>
  <c r="BF19" s="1"/>
  <c r="BF18" s="1"/>
  <c r="BF17" s="1"/>
  <c r="BJ33"/>
  <c r="D59"/>
  <c r="AM71"/>
  <c r="Y21"/>
  <c r="BK20"/>
  <c r="D24"/>
  <c r="AM27"/>
  <c r="D31"/>
  <c r="D36"/>
  <c r="D40"/>
  <c r="D45"/>
  <c r="D49"/>
  <c r="D53"/>
  <c r="Y55"/>
  <c r="AD33"/>
  <c r="AD20" s="1"/>
  <c r="AD19" s="1"/>
  <c r="AD18" s="1"/>
  <c r="AD17" s="1"/>
  <c r="AH33"/>
  <c r="AH20" s="1"/>
  <c r="AH19" s="1"/>
  <c r="AH18" s="1"/>
  <c r="AH17" s="1"/>
  <c r="AL33"/>
  <c r="AL20" s="1"/>
  <c r="AL19" s="1"/>
  <c r="AL18" s="1"/>
  <c r="AL17" s="1"/>
  <c r="K63"/>
  <c r="K19" s="1"/>
  <c r="K18" s="1"/>
  <c r="K17" s="1"/>
  <c r="S63"/>
  <c r="S19" s="1"/>
  <c r="S18" s="1"/>
  <c r="S17" s="1"/>
  <c r="AB63"/>
  <c r="AF63"/>
  <c r="AF19" s="1"/>
  <c r="AF18" s="1"/>
  <c r="AF17" s="1"/>
  <c r="AJ63"/>
  <c r="AJ19" s="1"/>
  <c r="AJ18" s="1"/>
  <c r="AJ17" s="1"/>
  <c r="AS63"/>
  <c r="AS19" s="1"/>
  <c r="AS18" s="1"/>
  <c r="AS17" s="1"/>
  <c r="AS82" s="1"/>
  <c r="BA63"/>
  <c r="BA19" s="1"/>
  <c r="BA18" s="1"/>
  <c r="BA17" s="1"/>
  <c r="BA82" s="1"/>
  <c r="BI63"/>
  <c r="BI19" s="1"/>
  <c r="BI18" s="1"/>
  <c r="BI17" s="1"/>
  <c r="BI82" s="1"/>
  <c r="Y71"/>
  <c r="D71" s="1"/>
  <c r="Z78"/>
  <c r="Y78" s="1"/>
  <c r="AB19"/>
  <c r="AB18" s="1"/>
  <c r="AB17" s="1"/>
  <c r="D27"/>
  <c r="AT20"/>
  <c r="AX20"/>
  <c r="AX19" s="1"/>
  <c r="AX18" s="1"/>
  <c r="AX17" s="1"/>
  <c r="AX82" s="1"/>
  <c r="BJ20"/>
  <c r="F26"/>
  <c r="E26" s="1"/>
  <c r="Z26"/>
  <c r="Y26" s="1"/>
  <c r="AP26"/>
  <c r="AM26" s="1"/>
  <c r="Z33"/>
  <c r="AP33"/>
  <c r="D38"/>
  <c r="D42"/>
  <c r="E55"/>
  <c r="D58"/>
  <c r="D62"/>
  <c r="AE63"/>
  <c r="AE19" s="1"/>
  <c r="AE18" s="1"/>
  <c r="AE17" s="1"/>
  <c r="AU63"/>
  <c r="AU19" s="1"/>
  <c r="AU18" s="1"/>
  <c r="AU17" s="1"/>
  <c r="BC63"/>
  <c r="BC19" s="1"/>
  <c r="BC18" s="1"/>
  <c r="BC17" s="1"/>
  <c r="BK63"/>
  <c r="AM73"/>
  <c r="D73" s="1"/>
  <c r="AN78"/>
  <c r="AM78" s="1"/>
  <c r="AM79"/>
  <c r="D79" s="1"/>
  <c r="D37"/>
  <c r="D41"/>
  <c r="D57"/>
  <c r="D61"/>
  <c r="Z63"/>
  <c r="Y64"/>
  <c r="AN64"/>
  <c r="AM65"/>
  <c r="D72"/>
  <c r="F63"/>
  <c r="E64"/>
  <c r="AD63"/>
  <c r="AL63"/>
  <c r="AT63"/>
  <c r="BB63"/>
  <c r="BJ63"/>
  <c r="E65"/>
  <c r="Y65"/>
  <c r="AO15" i="1"/>
  <c r="AO67"/>
  <c r="AO53"/>
  <c r="AP52"/>
  <c r="AO10"/>
  <c r="AO16"/>
  <c r="F69"/>
  <c r="F29"/>
  <c r="F25"/>
  <c r="AA15"/>
  <c r="F57"/>
  <c r="F41"/>
  <c r="F37"/>
  <c r="F13"/>
  <c r="AA16"/>
  <c r="F65"/>
  <c r="F21"/>
  <c r="F17"/>
  <c r="AA67"/>
  <c r="AL52"/>
  <c r="AA53"/>
  <c r="F50"/>
  <c r="F32"/>
  <c r="F28"/>
  <c r="F19"/>
  <c r="AA33"/>
  <c r="F72"/>
  <c r="F66"/>
  <c r="F61"/>
  <c r="F56"/>
  <c r="F49"/>
  <c r="F45"/>
  <c r="F40"/>
  <c r="F36"/>
  <c r="F31"/>
  <c r="F27"/>
  <c r="F23"/>
  <c r="F18"/>
  <c r="F12"/>
  <c r="F90"/>
  <c r="F70"/>
  <c r="F59"/>
  <c r="F55"/>
  <c r="F48"/>
  <c r="F43"/>
  <c r="F39"/>
  <c r="F35"/>
  <c r="F30"/>
  <c r="F26"/>
  <c r="F11"/>
  <c r="F64"/>
  <c r="F58"/>
  <c r="F51"/>
  <c r="F47"/>
  <c r="F42"/>
  <c r="F38"/>
  <c r="F34"/>
  <c r="F20"/>
  <c r="F14"/>
  <c r="F63"/>
  <c r="F46"/>
  <c r="F24"/>
  <c r="V9"/>
  <c r="G16"/>
  <c r="L9"/>
  <c r="G15"/>
  <c r="G44"/>
  <c r="G67"/>
  <c r="Y22"/>
  <c r="G33"/>
  <c r="G53"/>
  <c r="Y52"/>
  <c r="G54"/>
  <c r="G10"/>
  <c r="C22"/>
  <c r="C9" s="1"/>
  <c r="O8" l="1"/>
  <c r="O7" s="1"/>
  <c r="O6" s="1"/>
  <c r="O78" s="1"/>
  <c r="O94" s="1"/>
  <c r="Q8"/>
  <c r="Q7" s="1"/>
  <c r="Q6" s="1"/>
  <c r="Q78" s="1"/>
  <c r="Q94" s="1"/>
  <c r="BE8"/>
  <c r="BE7" s="1"/>
  <c r="BE6" s="1"/>
  <c r="BE78" s="1"/>
  <c r="BE94" s="1"/>
  <c r="F62"/>
  <c r="L8"/>
  <c r="L7" s="1"/>
  <c r="L6" s="1"/>
  <c r="L78" s="1"/>
  <c r="L94" s="1"/>
  <c r="K8"/>
  <c r="K7" s="1"/>
  <c r="K6" s="1"/>
  <c r="K78" s="1"/>
  <c r="K94" s="1"/>
  <c r="F54"/>
  <c r="N8"/>
  <c r="N7" s="1"/>
  <c r="N6" s="1"/>
  <c r="N78" s="1"/>
  <c r="N94" s="1"/>
  <c r="F68"/>
  <c r="I8"/>
  <c r="I7" s="1"/>
  <c r="I6" s="1"/>
  <c r="I78" s="1"/>
  <c r="I94" s="1"/>
  <c r="M8"/>
  <c r="M7" s="1"/>
  <c r="M6" s="1"/>
  <c r="M78" s="1"/>
  <c r="M94" s="1"/>
  <c r="F44"/>
  <c r="AB8"/>
  <c r="AB7" s="1"/>
  <c r="AB6" s="1"/>
  <c r="AB78" s="1"/>
  <c r="V8"/>
  <c r="V7" s="1"/>
  <c r="V6" s="1"/>
  <c r="V78" s="1"/>
  <c r="V94" s="1"/>
  <c r="AH8"/>
  <c r="AH7" s="1"/>
  <c r="AH6" s="1"/>
  <c r="AH78" s="1"/>
  <c r="AH94" s="1"/>
  <c r="BM8"/>
  <c r="BM7" s="1"/>
  <c r="BM6" s="1"/>
  <c r="BM78" s="1"/>
  <c r="BM94" s="1"/>
  <c r="AQ8"/>
  <c r="AQ7" s="1"/>
  <c r="AQ6" s="1"/>
  <c r="AQ78" s="1"/>
  <c r="AQ94" s="1"/>
  <c r="AV8"/>
  <c r="AV7" s="1"/>
  <c r="AV6" s="1"/>
  <c r="AV78" s="1"/>
  <c r="AV94" s="1"/>
  <c r="AE8"/>
  <c r="AE7" s="1"/>
  <c r="AE6" s="1"/>
  <c r="AE78" s="1"/>
  <c r="AE94" s="1"/>
  <c r="AM8"/>
  <c r="AM7" s="1"/>
  <c r="AM6" s="1"/>
  <c r="AM78" s="1"/>
  <c r="AM94" s="1"/>
  <c r="BF8"/>
  <c r="BF7" s="1"/>
  <c r="BF6" s="1"/>
  <c r="BF78" s="1"/>
  <c r="BF94" s="1"/>
  <c r="AW8"/>
  <c r="AW7" s="1"/>
  <c r="AW6" s="1"/>
  <c r="AW78" s="1"/>
  <c r="AW94" s="1"/>
  <c r="AR8"/>
  <c r="AR7" s="1"/>
  <c r="AR6" s="1"/>
  <c r="AR78" s="1"/>
  <c r="AR94" s="1"/>
  <c r="BK8"/>
  <c r="BK7" s="1"/>
  <c r="BK6" s="1"/>
  <c r="BK78" s="1"/>
  <c r="BK94" s="1"/>
  <c r="AJ8"/>
  <c r="AJ7" s="1"/>
  <c r="AJ6" s="1"/>
  <c r="AJ78" s="1"/>
  <c r="AJ94" s="1"/>
  <c r="AU8"/>
  <c r="AU7" s="1"/>
  <c r="AU6" s="1"/>
  <c r="AU78" s="1"/>
  <c r="AU94" s="1"/>
  <c r="BG8"/>
  <c r="BG7" s="1"/>
  <c r="BG6" s="1"/>
  <c r="BG78" s="1"/>
  <c r="BG94" s="1"/>
  <c r="W8"/>
  <c r="W7" s="1"/>
  <c r="W6" s="1"/>
  <c r="W78" s="1"/>
  <c r="W94" s="1"/>
  <c r="U8"/>
  <c r="U7" s="1"/>
  <c r="U6" s="1"/>
  <c r="U78" s="1"/>
  <c r="U94" s="1"/>
  <c r="AZ8"/>
  <c r="AZ7" s="1"/>
  <c r="AZ6" s="1"/>
  <c r="AZ78" s="1"/>
  <c r="AZ94" s="1"/>
  <c r="T8"/>
  <c r="T7" s="1"/>
  <c r="T6" s="1"/>
  <c r="T78" s="1"/>
  <c r="T94" s="1"/>
  <c r="G52"/>
  <c r="F60"/>
  <c r="Z8"/>
  <c r="Z7" s="1"/>
  <c r="Z6" s="1"/>
  <c r="Z78" s="1"/>
  <c r="Z94" s="1"/>
  <c r="AO52"/>
  <c r="P8"/>
  <c r="P7" s="1"/>
  <c r="P6" s="1"/>
  <c r="P78" s="1"/>
  <c r="P94" s="1"/>
  <c r="C8"/>
  <c r="C7" s="1"/>
  <c r="C6" s="1"/>
  <c r="J8"/>
  <c r="J7" s="1"/>
  <c r="J6" s="1"/>
  <c r="J78" s="1"/>
  <c r="J94" s="1"/>
  <c r="X8"/>
  <c r="X7" s="1"/>
  <c r="X6" s="1"/>
  <c r="X78" s="1"/>
  <c r="X94" s="1"/>
  <c r="BC8"/>
  <c r="BC7" s="1"/>
  <c r="BC6" s="1"/>
  <c r="BC78" s="1"/>
  <c r="BC94" s="1"/>
  <c r="AX8"/>
  <c r="AX7" s="1"/>
  <c r="AX6" s="1"/>
  <c r="AX78" s="1"/>
  <c r="S8"/>
  <c r="S7" s="1"/>
  <c r="S6" s="1"/>
  <c r="S78" s="1"/>
  <c r="S94" s="1"/>
  <c r="BN8"/>
  <c r="BN7" s="1"/>
  <c r="BN6" s="1"/>
  <c r="BN78" s="1"/>
  <c r="BN94" s="1"/>
  <c r="H8"/>
  <c r="H7" s="1"/>
  <c r="H6" s="1"/>
  <c r="H78" s="1"/>
  <c r="H94" s="1"/>
  <c r="G22"/>
  <c r="R8"/>
  <c r="R7" s="1"/>
  <c r="R6" s="1"/>
  <c r="R78" s="1"/>
  <c r="R94" s="1"/>
  <c r="AA52"/>
  <c r="BD8"/>
  <c r="BD7" s="1"/>
  <c r="BD6" s="1"/>
  <c r="BD78" s="1"/>
  <c r="BI8"/>
  <c r="BI7" s="1"/>
  <c r="BI6" s="1"/>
  <c r="BI78" s="1"/>
  <c r="BI94" s="1"/>
  <c r="AY8"/>
  <c r="AY7" s="1"/>
  <c r="AY6" s="1"/>
  <c r="AY78" s="1"/>
  <c r="AY94" s="1"/>
  <c r="AG8"/>
  <c r="AG7" s="1"/>
  <c r="AG6" s="1"/>
  <c r="AG78" s="1"/>
  <c r="AG98" s="1"/>
  <c r="BA8"/>
  <c r="BA7" s="1"/>
  <c r="BA6" s="1"/>
  <c r="BA78" s="1"/>
  <c r="BA94" s="1"/>
  <c r="AS8"/>
  <c r="AS7" s="1"/>
  <c r="AS6" s="1"/>
  <c r="AS78" s="1"/>
  <c r="AS94" s="1"/>
  <c r="AT8"/>
  <c r="AT7" s="1"/>
  <c r="AT6" s="1"/>
  <c r="AT78" s="1"/>
  <c r="AT94" s="1"/>
  <c r="AD8"/>
  <c r="AD7" s="1"/>
  <c r="AD6" s="1"/>
  <c r="AD78" s="1"/>
  <c r="AD94" s="1"/>
  <c r="BL8"/>
  <c r="BL7" s="1"/>
  <c r="BL6" s="1"/>
  <c r="BL78" s="1"/>
  <c r="BL94" s="1"/>
  <c r="BB8"/>
  <c r="BB7" s="1"/>
  <c r="BB6" s="1"/>
  <c r="BB78" s="1"/>
  <c r="BB94" s="1"/>
  <c r="AA22"/>
  <c r="AO22"/>
  <c r="AC9"/>
  <c r="AC8" s="1"/>
  <c r="AC7" s="1"/>
  <c r="AC6" s="1"/>
  <c r="AC78" s="1"/>
  <c r="F33"/>
  <c r="Y9"/>
  <c r="G9" s="1"/>
  <c r="F53"/>
  <c r="E63" i="2"/>
  <c r="BK19"/>
  <c r="BK18" s="1"/>
  <c r="BK17" s="1"/>
  <c r="BK82" s="1"/>
  <c r="AM33"/>
  <c r="BJ19"/>
  <c r="BJ18" s="1"/>
  <c r="BJ17" s="1"/>
  <c r="D21"/>
  <c r="D78"/>
  <c r="D26"/>
  <c r="D55"/>
  <c r="Y33"/>
  <c r="D44"/>
  <c r="AN63"/>
  <c r="AM64"/>
  <c r="D64" s="1"/>
  <c r="AP20"/>
  <c r="D65"/>
  <c r="Z20"/>
  <c r="AT19"/>
  <c r="AT18" s="1"/>
  <c r="AT17" s="1"/>
  <c r="Y63"/>
  <c r="F20"/>
  <c r="BB19"/>
  <c r="BB18" s="1"/>
  <c r="BB17" s="1"/>
  <c r="F10" i="1"/>
  <c r="AO9"/>
  <c r="AP8"/>
  <c r="F67"/>
  <c r="F16"/>
  <c r="F15"/>
  <c r="AL8"/>
  <c r="AX94" l="1"/>
  <c r="AX79"/>
  <c r="AO79" s="1"/>
  <c r="AC94"/>
  <c r="AC79"/>
  <c r="AG94"/>
  <c r="AG79"/>
  <c r="AA79" s="1"/>
  <c r="BD94"/>
  <c r="F52"/>
  <c r="F22"/>
  <c r="AA9"/>
  <c r="F9" s="1"/>
  <c r="Y8"/>
  <c r="Y7" s="1"/>
  <c r="D33" i="2"/>
  <c r="Y20"/>
  <c r="Z19"/>
  <c r="AM63"/>
  <c r="D63" s="1"/>
  <c r="AN19"/>
  <c r="E20"/>
  <c r="F19"/>
  <c r="AP19"/>
  <c r="AP18" s="1"/>
  <c r="AP17" s="1"/>
  <c r="AP82" s="1"/>
  <c r="AM20"/>
  <c r="AP7" i="1"/>
  <c r="AO8"/>
  <c r="AL7"/>
  <c r="AA8"/>
  <c r="G8" l="1"/>
  <c r="F8" s="1"/>
  <c r="D20" i="2"/>
  <c r="E19"/>
  <c r="F18"/>
  <c r="Y19"/>
  <c r="Z18"/>
  <c r="AN18"/>
  <c r="AM19"/>
  <c r="AP6" i="1"/>
  <c r="AO7"/>
  <c r="AL6"/>
  <c r="AA7"/>
  <c r="G7"/>
  <c r="Y6"/>
  <c r="AA6" l="1"/>
  <c r="AA78" s="1"/>
  <c r="AL78"/>
  <c r="AL94" s="1"/>
  <c r="G6"/>
  <c r="Y78"/>
  <c r="AO6"/>
  <c r="AO78" s="1"/>
  <c r="AO94" s="1"/>
  <c r="AP78"/>
  <c r="AP94" s="1"/>
  <c r="F17" i="2"/>
  <c r="E18"/>
  <c r="AM18"/>
  <c r="AN17"/>
  <c r="AM17" s="1"/>
  <c r="AM82" s="1"/>
  <c r="D19"/>
  <c r="Y18"/>
  <c r="Z17"/>
  <c r="Y17" s="1"/>
  <c r="F7" i="1"/>
  <c r="AA94" l="1"/>
  <c r="AA99"/>
  <c r="E17" i="2"/>
  <c r="E82" s="1"/>
  <c r="F82"/>
  <c r="G78" i="1"/>
  <c r="Y94"/>
  <c r="F6"/>
  <c r="F78" s="1"/>
  <c r="D18" i="2"/>
  <c r="D17" l="1"/>
  <c r="D82" s="1"/>
</calcChain>
</file>

<file path=xl/sharedStrings.xml><?xml version="1.0" encoding="utf-8"?>
<sst xmlns="http://schemas.openxmlformats.org/spreadsheetml/2006/main" count="545" uniqueCount="351">
  <si>
    <t xml:space="preserve">     I.  НИЙТ ЗАРЛАГА ба ЦЭВЭР ЗЭЭЛИЙН ДЇН</t>
  </si>
  <si>
    <t xml:space="preserve">             II.  НИЙТ ЗАРЛАГЫН ДЇН</t>
  </si>
  <si>
    <t xml:space="preserve">                IV. УРСГАЛ ЗАРДЛЫН ДЇН</t>
  </si>
  <si>
    <t xml:space="preserve">                   Бараа, їйлчилгээний зардал</t>
  </si>
  <si>
    <t xml:space="preserve">                      Цалин, хєлс болон нэмэгдэл урамшил</t>
  </si>
  <si>
    <t xml:space="preserve">                         Їндсэн цалин</t>
  </si>
  <si>
    <t xml:space="preserve">                         Нэмэгдэл</t>
  </si>
  <si>
    <t xml:space="preserve">                         Гэрээт ажлын цалин</t>
  </si>
  <si>
    <t xml:space="preserve">                         Унаа хоолны Хєнгєлєлт</t>
  </si>
  <si>
    <t xml:space="preserve">                      Ажил олгогчоос нийгмийн даатгалд тєлєх шимтгэл</t>
  </si>
  <si>
    <t xml:space="preserve">                         Тэтгэвэp, тэтгэмжийн даатгалын шимтгэл</t>
  </si>
  <si>
    <t xml:space="preserve">                            Тэтгэврийн даатгал</t>
  </si>
  <si>
    <t xml:space="preserve">                            Тэтгэмжийн даатгал</t>
  </si>
  <si>
    <t xml:space="preserve">                            ЇОМШ євчний даатгал</t>
  </si>
  <si>
    <t xml:space="preserve">                            Ажилгїйдлийн даатгал</t>
  </si>
  <si>
    <t xml:space="preserve">                            Эрїїл мэндийн даатгал</t>
  </si>
  <si>
    <t xml:space="preserve">                      Бараа, їйлчилгээний бусад зардал</t>
  </si>
  <si>
    <t xml:space="preserve">                         Бичиг хэрэг</t>
  </si>
  <si>
    <t xml:space="preserve">                         Гэрэл, цахилгаан</t>
  </si>
  <si>
    <t xml:space="preserve">                         Тїлш, халаалт</t>
  </si>
  <si>
    <t xml:space="preserve">                         Тээвэр, шатахуун</t>
  </si>
  <si>
    <t xml:space="preserve">                         Шуудан, холбоо, интернэтийн тєлбєр</t>
  </si>
  <si>
    <t xml:space="preserve">                         Цэвэр, бохир ус</t>
  </si>
  <si>
    <t xml:space="preserve">                         Дотоод албан томилолт</t>
  </si>
  <si>
    <t xml:space="preserve">                         Гадаад албан томилолт</t>
  </si>
  <si>
    <t xml:space="preserve">                         Ном, хэвлэл</t>
  </si>
  <si>
    <t xml:space="preserve">                         Хичээл, їйлдвэрлэлийн дадлага хийх</t>
  </si>
  <si>
    <t xml:space="preserve">                         Эд хогшил худалдан авах</t>
  </si>
  <si>
    <t xml:space="preserve">                            Багаж, техник, хэрэгсэл</t>
  </si>
  <si>
    <t xml:space="preserve">                            Тавилга</t>
  </si>
  <si>
    <t xml:space="preserve">                            Хєдєлмєр хамгааллын хэрэглэл</t>
  </si>
  <si>
    <t xml:space="preserve">                            Бага їнэтэй, тїргэн элэгдэх, ахуйн эд зїйлс</t>
  </si>
  <si>
    <t xml:space="preserve">                         Нормын хувцас, зєєлєн эдлэл</t>
  </si>
  <si>
    <t xml:space="preserve">                         Хоол, хїнс</t>
  </si>
  <si>
    <t xml:space="preserve">                         Эм, бэлдмэл, эмнэлгийн хэрэгсэл</t>
  </si>
  <si>
    <t xml:space="preserve">                         Урсгал засвар</t>
  </si>
  <si>
    <t xml:space="preserve">                         Зочин тєлєєлєгч хїлээн авах</t>
  </si>
  <si>
    <t xml:space="preserve">                         Байрны тїрээс</t>
  </si>
  <si>
    <t xml:space="preserve">                         Бусдаар гїйцэтгїїлсэн ажил, їйлчилгээний хєлс, тєлбєр хураамж</t>
  </si>
  <si>
    <t xml:space="preserve">                            Мэдээлэл, технологийн їйлчилгээ</t>
  </si>
  <si>
    <t xml:space="preserve">                            Бусдаар гїйцэтгїїлсэн ажил, їйлчилгээний тєлбєр, хураамж</t>
  </si>
  <si>
    <t xml:space="preserve">                            Аудит, баталгаажуулалт, зэрэглэл тогтоох</t>
  </si>
  <si>
    <t xml:space="preserve">                            Даатгалын їйлчилгээ</t>
  </si>
  <si>
    <t xml:space="preserve">                            Тээврийн хэрэгслийн оношилгоо</t>
  </si>
  <si>
    <t xml:space="preserve">                         Улсын мэдээллийн маягт хэвлэх, бэлтгэх</t>
  </si>
  <si>
    <t xml:space="preserve">                            Бараа їйлчилгээний бусад зардал</t>
  </si>
  <si>
    <t xml:space="preserve">                   Татаас ба уpсгал шилжїїлэг</t>
  </si>
  <si>
    <t xml:space="preserve">                      Єрх гэрт олгох шилжїїлэг</t>
  </si>
  <si>
    <t xml:space="preserve">                         Ажил олгогчоос олгох тэтгэмж, нэг удаагийн урамшуулал, дэмжлэг</t>
  </si>
  <si>
    <t xml:space="preserve">                            Тэтгэвэрт гарахад олгох нэг удаагийн мєнгєн тэтгэмж</t>
  </si>
  <si>
    <t xml:space="preserve">                            Нэг удаагийн тэтгэмж, шагнал, урамшуулал</t>
  </si>
  <si>
    <t xml:space="preserve">                            Бїтцийн єєрчлєлтєєр чєлєєлєгдсєн албан хаагчид олгох тэтгэмж</t>
  </si>
  <si>
    <t xml:space="preserve">                            Хєдєє орон нутагт тогтвор суурьшилтай ажилласан албан хаагчдад тєрєєс їзїїлэх дэмжлэг</t>
  </si>
  <si>
    <t xml:space="preserve">                            Ажил олгогчоос олгох тэтгэмж, урамшуулал</t>
  </si>
  <si>
    <t xml:space="preserve">                      Хїн амын тодорхой бїлэгт їзїїлэх дэмжлэг</t>
  </si>
  <si>
    <t xml:space="preserve">                         Тєрєєс иргэдэд олгох тэтгэмж, урамшуулал</t>
  </si>
  <si>
    <t xml:space="preserve">                      Тєлбєр, хураамж</t>
  </si>
  <si>
    <t xml:space="preserve">                         Газрын тєлбєр</t>
  </si>
  <si>
    <t xml:space="preserve">                         Тээврийн хэрэгслийн татвар</t>
  </si>
  <si>
    <t xml:space="preserve">                      Гадаад шилжїїлэг</t>
  </si>
  <si>
    <t xml:space="preserve">                         Засгийн газрын гадаад шилжїїлэг</t>
  </si>
  <si>
    <t xml:space="preserve">                ХЄРЄНГИЙН ЗАРДАЛ</t>
  </si>
  <si>
    <t xml:space="preserve">                   1. Дотоод хєрєнгє оруулалт</t>
  </si>
  <si>
    <t xml:space="preserve">                         Барилга байгууламж : ХО</t>
  </si>
  <si>
    <t xml:space="preserve">                         Тоног тєхєєрємж : ТТ</t>
  </si>
  <si>
    <t xml:space="preserve">                ЗАPДЛЫГ САНХЇЇЖЇЇЛЭХ ЭХ ЇЇСВЭР :</t>
  </si>
  <si>
    <t xml:space="preserve">                   Эpїїл мэндийн даатгалаас санхїїжих</t>
  </si>
  <si>
    <t xml:space="preserve">                   Їндсэн їйл ажиллагааны орлогоос санхїїжих</t>
  </si>
  <si>
    <t xml:space="preserve">                   Туслах їйл ажиллагааны орлогоос санхїїжих</t>
  </si>
  <si>
    <t xml:space="preserve">                   Тєсвєєс санхїїжих</t>
  </si>
  <si>
    <t xml:space="preserve">                БАЙГУУЛЛАГЫН ТОО</t>
  </si>
  <si>
    <t xml:space="preserve">                   Тєсвийн байгууллага</t>
  </si>
  <si>
    <t xml:space="preserve">                АЖИЛЛАГСАД БЇГД</t>
  </si>
  <si>
    <t xml:space="preserve">                   Удирдах ажилтан</t>
  </si>
  <si>
    <t xml:space="preserve">                   Гїйцэтгэх ажилтан</t>
  </si>
  <si>
    <t xml:space="preserve">                   Їйлчлэх ажилтан</t>
  </si>
  <si>
    <t xml:space="preserve">                   Гэрээт ажилтан</t>
  </si>
  <si>
    <t>Төлөвлөгөө /өссөн дүнгээр/</t>
  </si>
  <si>
    <t>Үзүүлэлт</t>
  </si>
  <si>
    <t>Гүйцэтгэл /өссөн дүнгээр/</t>
  </si>
  <si>
    <t>БЗД-1</t>
  </si>
  <si>
    <t>БЗД-2</t>
  </si>
  <si>
    <t>БЗД-3</t>
  </si>
  <si>
    <t>СБД-1</t>
  </si>
  <si>
    <t>СБД-2</t>
  </si>
  <si>
    <t>СХД-1</t>
  </si>
  <si>
    <t>СХД-2</t>
  </si>
  <si>
    <t>СХД-3</t>
  </si>
  <si>
    <t>БГД-1</t>
  </si>
  <si>
    <t>БГД-2</t>
  </si>
  <si>
    <t>ХУД-1</t>
  </si>
  <si>
    <t>ХУД-2</t>
  </si>
  <si>
    <t>ЧД-1</t>
  </si>
  <si>
    <t>ЧД-2</t>
  </si>
  <si>
    <t>ЗЦГ</t>
  </si>
  <si>
    <t>БХД</t>
  </si>
  <si>
    <t>БНД</t>
  </si>
  <si>
    <t>НД</t>
  </si>
  <si>
    <t>Нийт Улаанбаатар</t>
  </si>
  <si>
    <t>УБХЦГ</t>
  </si>
  <si>
    <t>Нийт ЦЕГ</t>
  </si>
  <si>
    <t>Гэрээт</t>
  </si>
  <si>
    <t>Техник ЗТөв</t>
  </si>
  <si>
    <t>Автобааз</t>
  </si>
  <si>
    <t>ОНАБХА-05</t>
  </si>
  <si>
    <t>ОНАБХА-805</t>
  </si>
  <si>
    <t>Холбоо</t>
  </si>
  <si>
    <t>ТЗЦХ</t>
  </si>
  <si>
    <t>ДҮГ</t>
  </si>
  <si>
    <t>Хамгаалалтын газар</t>
  </si>
  <si>
    <t>СХГ</t>
  </si>
  <si>
    <t>Сүүж-Уул</t>
  </si>
  <si>
    <t>ЦОНССТөв</t>
  </si>
  <si>
    <t>Дадлага сургалт төв</t>
  </si>
  <si>
    <t>Нийт аймаг</t>
  </si>
  <si>
    <t>Архангай</t>
  </si>
  <si>
    <t>Баян-Өлгий</t>
  </si>
  <si>
    <t>Баянхонгор</t>
  </si>
  <si>
    <t>Булган</t>
  </si>
  <si>
    <t>Говь-Алтай</t>
  </si>
  <si>
    <t>Дорноговь</t>
  </si>
  <si>
    <t>Замын-Үүд</t>
  </si>
  <si>
    <t>Дорнод</t>
  </si>
  <si>
    <t>Дундговь</t>
  </si>
  <si>
    <t>Завхан</t>
  </si>
  <si>
    <t>Өвөрхангай</t>
  </si>
  <si>
    <t>Хархорин</t>
  </si>
  <si>
    <t>Өмнөговь</t>
  </si>
  <si>
    <t>Сүхбаатар</t>
  </si>
  <si>
    <t>Сэлэнгэ</t>
  </si>
  <si>
    <t>Мандал</t>
  </si>
  <si>
    <t>Сайхан</t>
  </si>
  <si>
    <t>Төв</t>
  </si>
  <si>
    <t>Увс</t>
  </si>
  <si>
    <t>Ховд</t>
  </si>
  <si>
    <t>Хөвсгөл</t>
  </si>
  <si>
    <t>Хэнтий</t>
  </si>
  <si>
    <t>Дархан-Уул</t>
  </si>
  <si>
    <t>Орхон</t>
  </si>
  <si>
    <t>Говьсүмбэр</t>
  </si>
  <si>
    <t>Мөнгөн хөрөнгийн 2015 оны 01 -р сарын 01-ний үлдэгдэл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</si>
  <si>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</si>
  <si>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</si>
  <si>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</si>
  <si>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</si>
  <si>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</si>
  <si>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</si>
  <si>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</si>
  <si>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</si>
  <si>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</si>
  <si>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</si>
  <si>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</si>
  <si>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</si>
  <si>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</si>
  <si>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</si>
  <si>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</si>
  <si>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</si>
  <si>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Гэрээт алба</t>
  </si>
  <si>
    <t xml:space="preserve">ТАНИЛЦСАН: </t>
  </si>
  <si>
    <t>ХЯНАСАН:</t>
  </si>
  <si>
    <t>МЭДЭЭ ГАРГАСАН:</t>
  </si>
  <si>
    <t>ХҮЛЭЭН АВСАН:</t>
  </si>
  <si>
    <t>Мөнгөн хөрөнгийн 2014 оны 01-р сарын 01-ний үлдэгдэл</t>
  </si>
  <si>
    <t>Бусад байгууллага иргэдээс авах авлагын эхний үлдэгдэл</t>
  </si>
  <si>
    <t>Бусад байгууллага иргэдээс авах өглөгийн эхний үлдэгдэл</t>
  </si>
  <si>
    <t>I. ОРЛОГЫН ДҮН</t>
  </si>
  <si>
    <t>Тєрийн болон орон нутгийн ємчит бус этгээдээс авсан хандив тусламж</t>
  </si>
  <si>
    <t>Тєсвийн жилийн явцад УИХаас соёрхон баталсан ЗГ хоорондын гэрээ болон ОУбайгууллага</t>
  </si>
  <si>
    <t>ЗГНХ, Засаг даргын нєєц хєрєнгє тїїнтэй адилтгах ангилагдаагїй нєєц хєрєнгєнєєс</t>
  </si>
  <si>
    <t>Дээд шатны тєсвийн захирагчаас тєсєвт тусгагдсан тєсвєєс доод шатны тєсвийн захирагчид</t>
  </si>
  <si>
    <t>Тєсвийн байгууллагын їндсэн їйл ажиллагааны хїрээнд бий болсон нэмэлт орлого</t>
  </si>
  <si>
    <t>Тєсвийн урамшуулал</t>
  </si>
  <si>
    <t>Андуурсан орлого</t>
  </si>
  <si>
    <t>Ахмадын сангийн орлого</t>
  </si>
  <si>
    <t>Бусад байгууллага иргэдээс авах авлагын эцсийн үлдэгдэл</t>
  </si>
  <si>
    <t>Бусад байгууллага иргэдээс авах өглөгийн эцсийн үлдэгдэл</t>
  </si>
  <si>
    <t>Мөнгөн хөрөнгийн 2015 оны  01-р сарын 31-ний үлдэгдэл</t>
  </si>
  <si>
    <t>Мөнгөн хөрөнгийн 2015 оны 01 -р сарын 31-ний үлдэгдэл</t>
  </si>
  <si>
    <t>Байгууллагаас авах авлагын эцсийн үлдэгдэл</t>
  </si>
  <si>
    <t>Байгууллагад төлөх өглөгийн эцсийн үлдэгдэл</t>
  </si>
  <si>
    <t>ЦАГДААГИЙН ЕРӨНХИЙ ГАЗАР</t>
  </si>
  <si>
    <t xml:space="preserve">САНХҮҮ, ХАНГАМЖИЙН ГАЗРЫН ДАРГА, ЦАГДААГИЙН ХУРАНДАА  </t>
  </si>
  <si>
    <t>Л.СҮХЭЭ</t>
  </si>
  <si>
    <t>ЦЕГ-ЫН ЕРӨНХИЙ НЯГТЛАН БОДОГЧ, ЦАГДААГИЙН ХОШУУЧ</t>
  </si>
  <si>
    <t>Н.АЛТАНСҮХ</t>
  </si>
  <si>
    <t>САНХҮҮГИЙН АХЛАХ МЭРГЭЖИЛТЭН, ЦАГДААГИЙН ДЭСЛЭГЧ</t>
  </si>
  <si>
    <t>Б.ЭНХТУЯА</t>
  </si>
  <si>
    <t>ХУУЛЬ ЗҮЙН ЯАМНЫ ТӨРИЙН САНГИЙН МЭРГЭЖИЛТЭН</t>
  </si>
  <si>
    <t>Б.ДАВААЖАВ</t>
  </si>
  <si>
    <t>Хамтын ажиллагааны газар</t>
  </si>
  <si>
    <t>Дадлага сургалтын төв</t>
  </si>
  <si>
    <t>Нэр данс зөрүүтэй бусад орлого</t>
  </si>
  <si>
    <t>ЖМС /касс/ үлдэгдэл</t>
  </si>
  <si>
    <t>туслах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</si>
  <si>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</si>
  <si>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</si>
  <si>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</si>
  <si>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</si>
  <si>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</si>
  <si>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</si>
  <si>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</si>
  <si>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</si>
  <si>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</si>
  <si>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</si>
  <si>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</si>
  <si>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</si>
  <si>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Тээврийн хэрэгсэлийн оношлогоо</t>
  </si>
  <si>
    <t>Харилцах дансны үлдэгдэл</t>
  </si>
  <si>
    <t>бусад орлого</t>
  </si>
  <si>
    <t>БҮБЗардал</t>
  </si>
  <si>
    <t>Хичээл үйлдэрлэлийн дадлага</t>
  </si>
  <si>
    <t>ЦЕГ-ЫН ТӨВЛӨРСӨН ТӨСВИЙН ГҮЙЦЭТГЭЛИЙН 2015 ОНЫ ЭХНИЙ 03 САРЫН НЭГТГЭСЭН МЭДЭЭ</t>
  </si>
  <si>
    <t>ЦАГДААГИЙН ЕРӨНХИЙ ГАЗРЫН 2015 ОНЫ 03 САРЫН ТӨСВИЙН ГҮЙЦЭТГЭЛИЙН ӨР, АВЛАГЫН НЭГТГЭСЭН МЭДЭЭ</t>
  </si>
  <si>
    <t>Эдийн засгийн ангилал код</t>
  </si>
  <si>
    <t>Õàñàõ: òóõàéí ñàðä òºëºãäñºí ºãëºã, àâëàãà</t>
  </si>
  <si>
    <t>Íýìýõ: òóõàéí ñàðä øèíýýð ¿¿ññýí ºãëºã, àâëàãà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</si>
  <si>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</si>
  <si>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</si>
  <si>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</si>
  <si>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</si>
  <si>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</si>
  <si>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</si>
  <si>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</si>
  <si>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</si>
  <si>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</si>
  <si>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</si>
  <si>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</si>
  <si>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</si>
  <si>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</si>
  <si>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</si>
  <si>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</si>
  <si>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</si>
  <si>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</si>
  <si>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</si>
  <si>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</si>
  <si>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</si>
  <si>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</si>
  <si>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</si>
  <si>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</si>
  <si>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</si>
  <si>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</si>
  <si>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</si>
  <si>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</si>
  <si>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</si>
  <si>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</si>
  <si>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</si>
  <si>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</si>
  <si>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</si>
  <si>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</si>
  <si>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</si>
  <si>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</si>
  <si>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</si>
  <si>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</si>
  <si>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</si>
  <si>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</si>
  <si>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</si>
  <si>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</si>
  <si>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</si>
  <si>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</si>
  <si>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</si>
  <si>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</si>
  <si>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</si>
  <si>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</si>
  <si>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</si>
  <si>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</si>
  <si>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</si>
  <si>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</si>
  <si>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</si>
  <si>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</si>
  <si>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</si>
  <si>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</si>
  <si>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</si>
  <si>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</si>
  <si>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</si>
  <si>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</si>
  <si>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</si>
  <si>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</si>
  <si>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</si>
  <si>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</si>
  <si>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</si>
  <si>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</si>
  <si>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</si>
  <si>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</si>
  <si>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</si>
  <si>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</si>
  <si>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</si>
  <si>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</si>
  <si>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</si>
  <si>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</si>
  <si>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</si>
  <si>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</si>
  <si>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</si>
  <si>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</si>
  <si>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</si>
  <si>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</si>
  <si>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</si>
  <si>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</si>
  <si>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</si>
  <si>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</si>
  <si>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</si>
  <si>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</si>
  <si>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</si>
  <si>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</si>
  <si>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</si>
  <si>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</si>
  <si>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</si>
  <si>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</si>
  <si>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</si>
  <si>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</si>
  <si>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</si>
  <si>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</si>
  <si>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</si>
  <si>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</si>
  <si>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</si>
  <si>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</si>
  <si>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</si>
  <si>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r>
      <t>2015 îíû</t>
    </r>
    <r>
      <rPr>
        <b/>
        <sz val="8"/>
        <rFont val="Arial Mon"/>
        <family val="2"/>
      </rPr>
      <t xml:space="preserve"> 02</t>
    </r>
    <r>
      <rPr>
        <sz val="8"/>
        <rFont val="Arial Mon"/>
        <family val="2"/>
      </rPr>
      <t>-ð ñàðûí ýõíèé ¿ëäýãäýë</t>
    </r>
  </si>
  <si>
    <t>2015 îíû 03-ð ñàðûí ýöñèéí ¿ëäýãäýë</t>
  </si>
  <si>
    <t>Цагдаагийн ерөнхий газрын 2015 оны 03 дугаар сарын аâëàãà, ºãëºãèéí äýëãýðýíã¿é ìýäýý</t>
  </si>
  <si>
    <t xml:space="preserve">САНХҮҮ, ХАНГАМЖИЙН ГАЗРЫН ДАРГА, ТУСЛАХ КОМИССАР  </t>
  </si>
  <si>
    <t>САНХҮҮ, ХАНГАМЖИЙН ГАЗРЫН ДАРГА, ТУСЛАХ КОМИССАР</t>
  </si>
  <si>
    <t xml:space="preserve"> </t>
  </si>
  <si>
    <t>Баянзүрх дүүргийн цагдаагийн 1- хэлтэс</t>
  </si>
  <si>
    <t>Баянзүрх дүүргийн цагдаагийн 2- хэлтэс</t>
  </si>
  <si>
    <t>Баянзүрх дүүргийн цагдаагийн 3- хэлтэс</t>
  </si>
  <si>
    <t>Сүхбаатар дүүргийн цагдаагийн 1-р хэлтэс</t>
  </si>
  <si>
    <t>Сүхбаатар дүүргийн цагдаагийн 2-р хэлтэс</t>
  </si>
  <si>
    <t>Сонгинохайрхан дүүргийн цагдаагийн 1-р хэлтэс</t>
  </si>
  <si>
    <t>Сонгинохайрхан дүүргийн цагдаагийн 2-р хэлтэс</t>
  </si>
  <si>
    <t>Сонгинохайрхан дүүргийн цагдаагийн 3-р хэлтэс</t>
  </si>
  <si>
    <t>Баянгол дүүргийн цагдаагийн 1-р хэлтэс</t>
  </si>
  <si>
    <t>Баянгол дүүргийн цагдаагийн 2-р хэлтэс</t>
  </si>
  <si>
    <t>Хан-уул дүүргийн цагдаагийн 2-р хэлтэс</t>
  </si>
  <si>
    <t>Хан-уул дүүргийн цагдаагийн 1-р хэлтэс</t>
  </si>
  <si>
    <t>Чингэлтэй дүүргийн цагдаагийн 1-р хэлтэс</t>
  </si>
  <si>
    <t>Чингэлтэй дүүргийн цагдаагийн 2-р хэлтэс</t>
  </si>
  <si>
    <t>Нийслэлийн замын цагдаагийн газар</t>
  </si>
  <si>
    <t>Улаанбаатар хотын цагдаагийн газар</t>
  </si>
  <si>
    <t>Багахангай дүүргийн цагдаагийн тасаг</t>
  </si>
  <si>
    <t>Багануур дүүргийн цагдаагийн хэлтэс</t>
  </si>
  <si>
    <t>Налайх дүүргийн цагдаагийн хэлтэс</t>
  </si>
  <si>
    <t>Техник засварын төв</t>
  </si>
  <si>
    <t>ОНАБХ хамгаалалтын 2-р газар</t>
  </si>
  <si>
    <t>Холбоо хэлтэс</t>
  </si>
  <si>
    <t>ОНАБХ хамгаалалтын 3-р газар</t>
  </si>
  <si>
    <t>Төмөр замын цагдаагийн хэлтэс</t>
  </si>
  <si>
    <t>Дэмжлэг үзүүлэх газар</t>
  </si>
  <si>
    <t>ОНАБХ хамгаалалтын 1-р газар</t>
  </si>
  <si>
    <t>Санхүү хангамжийн газар</t>
  </si>
  <si>
    <t>Сүүж-уул сэргээн засах сувилал</t>
  </si>
  <si>
    <t>ЦЕГ-ЫН НЭМЭЛТ ТӨСВИЙН ГҮЙЦЭТГЭЛИЙН 2015 ОНЫ ЭХНИЙ 03 САРЫН НЭГТГЭСЭН МЭДЭЭ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</si>
</sst>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0" fontId="17" fillId="0" borderId="0"/>
    <xf numFmtId="0" fontId="16" fillId="0" borderId="0"/>
  </cellStyleXfs>
  <cellXfs count="113">
    <xf numFmtId="0" fontId="0" fillId="0" borderId="0" xfId="0"/>
    <xf numFmtId="164" fontId="2" fillId="2" borderId="1" xfId="1" quotePrefix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164" fontId="4" fillId="3" borderId="1" xfId="1" applyFont="1" applyFill="1" applyBorder="1" applyAlignment="1"/>
    <xf numFmtId="0" fontId="4" fillId="0" borderId="1" xfId="0" applyFont="1" applyBorder="1" applyAlignment="1"/>
    <xf numFmtId="0" fontId="4" fillId="0" borderId="1" xfId="0" applyFont="1" applyBorder="1"/>
    <xf numFmtId="164" fontId="4" fillId="3" borderId="1" xfId="1" applyFont="1" applyFill="1" applyBorder="1" applyAlignment="1">
      <alignment horizontal="right"/>
    </xf>
    <xf numFmtId="0" fontId="2" fillId="0" borderId="1" xfId="0" applyFont="1" applyBorder="1"/>
    <xf numFmtId="164" fontId="2" fillId="3" borderId="1" xfId="1" applyFont="1" applyFill="1" applyBorder="1" applyAlignment="1">
      <alignment horizontal="right"/>
    </xf>
    <xf numFmtId="164" fontId="2" fillId="3" borderId="1" xfId="1" applyFont="1" applyFill="1" applyBorder="1" applyAlignment="1">
      <alignment horizontal="center"/>
    </xf>
    <xf numFmtId="164" fontId="3" fillId="0" borderId="0" xfId="1" applyFont="1"/>
    <xf numFmtId="164" fontId="5" fillId="0" borderId="1" xfId="1" applyFont="1" applyBorder="1"/>
    <xf numFmtId="164" fontId="5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1" applyFont="1" applyBorder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2" fillId="0" borderId="0" xfId="0" applyFont="1"/>
    <xf numFmtId="0" fontId="2" fillId="0" borderId="0" xfId="0" applyFont="1" applyFill="1"/>
    <xf numFmtId="0" fontId="8" fillId="0" borderId="0" xfId="0" applyFont="1" applyAlignment="1">
      <alignment horizontal="lef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164" fontId="2" fillId="0" borderId="1" xfId="1" applyFont="1" applyBorder="1" applyAlignment="1">
      <alignment horizontal="center" vertical="center" wrapText="1"/>
    </xf>
    <xf numFmtId="0" fontId="10" fillId="0" borderId="0" xfId="0" applyFont="1"/>
    <xf numFmtId="0" fontId="2" fillId="0" borderId="1" xfId="0" applyFont="1" applyFill="1" applyBorder="1"/>
    <xf numFmtId="164" fontId="4" fillId="0" borderId="1" xfId="1" applyFont="1" applyFill="1" applyBorder="1" applyAlignment="1" applyProtection="1">
      <alignment horizontal="center" vertical="center" wrapText="1"/>
    </xf>
    <xf numFmtId="164" fontId="2" fillId="0" borderId="1" xfId="1" applyFont="1" applyBorder="1"/>
    <xf numFmtId="164" fontId="2" fillId="0" borderId="1" xfId="1" applyFont="1" applyBorder="1" applyAlignment="1"/>
    <xf numFmtId="164" fontId="4" fillId="2" borderId="1" xfId="1" quotePrefix="1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6" fillId="0" borderId="0" xfId="1" applyFont="1" applyAlignment="1">
      <alignment horizontal="center" vertical="center" wrapText="1"/>
    </xf>
    <xf numFmtId="164" fontId="2" fillId="3" borderId="1" xfId="1" applyFont="1" applyFill="1" applyBorder="1" applyAlignment="1" applyProtection="1">
      <alignment horizontal="left" vertical="center" wrapText="1"/>
    </xf>
    <xf numFmtId="164" fontId="5" fillId="0" borderId="0" xfId="1" applyFont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wrapText="1"/>
    </xf>
    <xf numFmtId="164" fontId="7" fillId="0" borderId="0" xfId="1" applyFont="1"/>
    <xf numFmtId="164" fontId="4" fillId="0" borderId="1" xfId="1" applyFont="1" applyBorder="1" applyAlignment="1"/>
    <xf numFmtId="164" fontId="4" fillId="0" borderId="1" xfId="1" applyFont="1" applyBorder="1"/>
    <xf numFmtId="164" fontId="2" fillId="0" borderId="1" xfId="1" applyFont="1" applyBorder="1" applyAlignment="1">
      <alignment wrapText="1"/>
    </xf>
    <xf numFmtId="164" fontId="9" fillId="0" borderId="2" xfId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5" fillId="0" borderId="0" xfId="1" applyFont="1"/>
    <xf numFmtId="164" fontId="6" fillId="0" borderId="0" xfId="1" applyFont="1"/>
    <xf numFmtId="164" fontId="3" fillId="0" borderId="0" xfId="0" applyNumberFormat="1" applyFont="1"/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164" fontId="2" fillId="0" borderId="0" xfId="1" applyFont="1"/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quotePrefix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2" fillId="4" borderId="1" xfId="1" applyFont="1" applyFill="1" applyBorder="1" applyAlignment="1">
      <alignment horizontal="right"/>
    </xf>
    <xf numFmtId="0" fontId="9" fillId="0" borderId="1" xfId="2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165" fontId="9" fillId="0" borderId="5" xfId="1" applyNumberFormat="1" applyFont="1" applyBorder="1" applyAlignment="1">
      <alignment horizontal="center"/>
    </xf>
    <xf numFmtId="0" fontId="9" fillId="0" borderId="0" xfId="2" applyFont="1" applyBorder="1"/>
    <xf numFmtId="165" fontId="9" fillId="0" borderId="0" xfId="1" applyNumberFormat="1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11" fillId="0" borderId="1" xfId="2" applyFont="1" applyBorder="1" applyAlignment="1">
      <alignment wrapText="1"/>
    </xf>
    <xf numFmtId="0" fontId="9" fillId="0" borderId="1" xfId="2" applyFont="1" applyBorder="1" applyAlignment="1">
      <alignment wrapText="1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0" fontId="10" fillId="0" borderId="1" xfId="0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9" fillId="0" borderId="1" xfId="3" applyFont="1" applyBorder="1" applyAlignment="1">
      <alignment wrapText="1"/>
    </xf>
    <xf numFmtId="0" fontId="9" fillId="0" borderId="1" xfId="2" applyFont="1" applyBorder="1" applyAlignment="1">
      <alignment horizontal="center" vertical="center"/>
    </xf>
    <xf numFmtId="0" fontId="9" fillId="0" borderId="1" xfId="3" applyFont="1" applyBorder="1" applyAlignment="1">
      <alignment horizontal="left" wrapText="1"/>
    </xf>
    <xf numFmtId="0" fontId="10" fillId="0" borderId="0" xfId="0" applyFont="1" applyBorder="1"/>
    <xf numFmtId="0" fontId="9" fillId="0" borderId="0" xfId="4" applyFont="1"/>
    <xf numFmtId="0" fontId="9" fillId="0" borderId="0" xfId="4" applyFont="1" applyAlignment="1">
      <alignment horizontal="left"/>
    </xf>
    <xf numFmtId="0" fontId="9" fillId="0" borderId="0" xfId="2" applyFont="1" applyAlignment="1"/>
    <xf numFmtId="0" fontId="2" fillId="0" borderId="0" xfId="0" applyFont="1" applyAlignment="1">
      <alignment horizontal="left" vertical="center"/>
    </xf>
    <xf numFmtId="164" fontId="9" fillId="0" borderId="0" xfId="1" applyFont="1"/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164" fontId="9" fillId="0" borderId="5" xfId="1" applyFont="1" applyBorder="1" applyAlignment="1">
      <alignment horizontal="center"/>
    </xf>
    <xf numFmtId="164" fontId="9" fillId="0" borderId="0" xfId="1" applyFont="1" applyBorder="1" applyAlignment="1">
      <alignment horizontal="center"/>
    </xf>
    <xf numFmtId="164" fontId="9" fillId="0" borderId="0" xfId="1" applyFont="1" applyAlignment="1">
      <alignment horizontal="center"/>
    </xf>
    <xf numFmtId="164" fontId="9" fillId="0" borderId="0" xfId="1" applyFont="1" applyAlignment="1"/>
    <xf numFmtId="164" fontId="10" fillId="0" borderId="0" xfId="1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5" xfId="1" applyFont="1" applyBorder="1" applyAlignment="1">
      <alignment horizontal="center" vertical="center" textRotation="90" wrapText="1"/>
    </xf>
    <xf numFmtId="164" fontId="9" fillId="0" borderId="6" xfId="1" applyFont="1" applyBorder="1" applyAlignment="1">
      <alignment horizontal="center" vertical="center" textRotation="90" wrapText="1"/>
    </xf>
    <xf numFmtId="0" fontId="9" fillId="0" borderId="3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6"/>
  <sheetViews>
    <sheetView tabSelected="1" workbookViewId="0">
      <pane xSplit="6" ySplit="5" topLeftCell="G25" activePane="bottomRight" state="frozen"/>
      <selection pane="topRight" activeCell="G1" sqref="G1"/>
      <selection pane="bottomLeft" activeCell="A6" sqref="A6"/>
      <selection pane="bottomRight" activeCell="F82" sqref="F82"/>
    </sheetView>
  </sheetViews>
  <sheetFormatPr defaultRowHeight="15"/>
  <cols>
    <col min="1" max="1" width="65.7109375" style="2" customWidth="1"/>
    <col min="2" max="2" width="23.140625" style="11" hidden="1" customWidth="1"/>
    <col min="3" max="3" width="23.85546875" style="11" hidden="1" customWidth="1"/>
    <col min="4" max="4" width="23" style="11" hidden="1" customWidth="1"/>
    <col min="5" max="5" width="22.7109375" style="11" customWidth="1"/>
    <col min="6" max="6" width="22" style="2" customWidth="1"/>
    <col min="7" max="7" width="18.5703125" style="18" customWidth="1"/>
    <col min="8" max="26" width="19.140625" style="2" customWidth="1"/>
    <col min="27" max="27" width="19.140625" style="18" customWidth="1"/>
    <col min="28" max="40" width="19.140625" style="2" customWidth="1"/>
    <col min="41" max="41" width="19.140625" style="18" customWidth="1"/>
    <col min="42" max="66" width="19.140625" style="2" customWidth="1"/>
    <col min="67" max="16384" width="9.140625" style="2"/>
  </cols>
  <sheetData>
    <row r="1" spans="1:66" ht="16.5">
      <c r="A1" s="103" t="s">
        <v>211</v>
      </c>
      <c r="B1" s="103"/>
      <c r="C1" s="103"/>
      <c r="D1" s="103"/>
      <c r="E1" s="103"/>
      <c r="F1" s="103"/>
    </row>
    <row r="4" spans="1:66" s="62" customFormat="1" ht="27" customHeight="1">
      <c r="A4" s="58" t="s">
        <v>78</v>
      </c>
      <c r="B4" s="59" t="s">
        <v>77</v>
      </c>
      <c r="C4" s="60" t="s">
        <v>77</v>
      </c>
      <c r="D4" s="60" t="s">
        <v>77</v>
      </c>
      <c r="E4" s="60" t="s">
        <v>77</v>
      </c>
      <c r="F4" s="58" t="s">
        <v>79</v>
      </c>
      <c r="G4" s="61" t="s">
        <v>98</v>
      </c>
      <c r="H4" s="57" t="s">
        <v>96</v>
      </c>
      <c r="I4" s="57" t="s">
        <v>95</v>
      </c>
      <c r="J4" s="57" t="s">
        <v>88</v>
      </c>
      <c r="K4" s="57" t="s">
        <v>89</v>
      </c>
      <c r="L4" s="57" t="s">
        <v>82</v>
      </c>
      <c r="M4" s="57" t="s">
        <v>80</v>
      </c>
      <c r="N4" s="57" t="s">
        <v>81</v>
      </c>
      <c r="O4" s="57" t="s">
        <v>97</v>
      </c>
      <c r="P4" s="57" t="s">
        <v>87</v>
      </c>
      <c r="Q4" s="57" t="s">
        <v>85</v>
      </c>
      <c r="R4" s="57" t="s">
        <v>86</v>
      </c>
      <c r="S4" s="57" t="s">
        <v>83</v>
      </c>
      <c r="T4" s="57" t="s">
        <v>84</v>
      </c>
      <c r="U4" s="57" t="s">
        <v>90</v>
      </c>
      <c r="V4" s="57" t="s">
        <v>91</v>
      </c>
      <c r="W4" s="57" t="s">
        <v>92</v>
      </c>
      <c r="X4" s="57" t="s">
        <v>93</v>
      </c>
      <c r="Y4" s="57" t="s">
        <v>99</v>
      </c>
      <c r="Z4" s="57" t="s">
        <v>94</v>
      </c>
      <c r="AA4" s="61" t="s">
        <v>100</v>
      </c>
      <c r="AB4" s="56" t="s">
        <v>113</v>
      </c>
      <c r="AC4" s="56" t="s">
        <v>108</v>
      </c>
      <c r="AD4" s="56" t="s">
        <v>104</v>
      </c>
      <c r="AE4" s="49" t="s">
        <v>105</v>
      </c>
      <c r="AF4" s="49" t="s">
        <v>111</v>
      </c>
      <c r="AG4" s="56" t="s">
        <v>110</v>
      </c>
      <c r="AH4" s="49" t="s">
        <v>102</v>
      </c>
      <c r="AI4" s="49" t="s">
        <v>107</v>
      </c>
      <c r="AJ4" s="49" t="s">
        <v>109</v>
      </c>
      <c r="AK4" s="53" t="s">
        <v>106</v>
      </c>
      <c r="AL4" s="58" t="s">
        <v>101</v>
      </c>
      <c r="AM4" s="53" t="s">
        <v>112</v>
      </c>
      <c r="AN4" s="63" t="s">
        <v>103</v>
      </c>
      <c r="AO4" s="61" t="s">
        <v>114</v>
      </c>
      <c r="AP4" s="49" t="s">
        <v>115</v>
      </c>
      <c r="AQ4" s="49" t="s">
        <v>116</v>
      </c>
      <c r="AR4" s="49" t="s">
        <v>117</v>
      </c>
      <c r="AS4" s="56" t="s">
        <v>118</v>
      </c>
      <c r="AT4" s="53" t="s">
        <v>139</v>
      </c>
      <c r="AU4" s="49" t="s">
        <v>119</v>
      </c>
      <c r="AV4" s="49" t="s">
        <v>137</v>
      </c>
      <c r="AW4" s="49" t="s">
        <v>121</v>
      </c>
      <c r="AX4" s="57" t="s">
        <v>120</v>
      </c>
      <c r="AY4" s="64" t="s">
        <v>122</v>
      </c>
      <c r="AZ4" s="49" t="s">
        <v>123</v>
      </c>
      <c r="BA4" s="49" t="s">
        <v>124</v>
      </c>
      <c r="BB4" s="49" t="s">
        <v>138</v>
      </c>
      <c r="BC4" s="57" t="s">
        <v>126</v>
      </c>
      <c r="BD4" s="49" t="s">
        <v>125</v>
      </c>
      <c r="BE4" s="49" t="s">
        <v>127</v>
      </c>
      <c r="BF4" s="49" t="s">
        <v>128</v>
      </c>
      <c r="BG4" s="49" t="s">
        <v>130</v>
      </c>
      <c r="BH4" s="49" t="s">
        <v>131</v>
      </c>
      <c r="BI4" s="49" t="s">
        <v>129</v>
      </c>
      <c r="BJ4" s="49" t="s">
        <v>132</v>
      </c>
      <c r="BK4" s="49" t="s">
        <v>133</v>
      </c>
      <c r="BL4" s="49" t="s">
        <v>134</v>
      </c>
      <c r="BM4" s="49" t="s">
        <v>135</v>
      </c>
      <c r="BN4" s="49" t="s">
        <v>136</v>
      </c>
    </row>
    <row r="5" spans="1:66" s="14" customFormat="1" ht="15.75" customHeight="1">
      <c r="A5" s="15" t="s">
        <v>140</v>
      </c>
      <c r="B5" s="1"/>
      <c r="C5" s="13"/>
      <c r="D5" s="13"/>
      <c r="E5" s="13"/>
      <c r="F5" s="16"/>
      <c r="G5" s="19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9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9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s="18" customFormat="1" ht="18" customHeight="1">
      <c r="A6" s="3" t="s">
        <v>0</v>
      </c>
      <c r="B6" s="4">
        <v>11388516000</v>
      </c>
      <c r="C6" s="4">
        <f>+C7</f>
        <v>11388516000</v>
      </c>
      <c r="D6" s="4">
        <v>24640488800</v>
      </c>
      <c r="E6" s="4">
        <v>36996603500</v>
      </c>
      <c r="F6" s="17">
        <f t="shared" ref="F6:F37" si="0">+G6+AA6+AO6</f>
        <v>30120019751.980003</v>
      </c>
      <c r="G6" s="17">
        <f t="shared" ref="G6:G37" si="1">+Y6+Z6+I6+O6+H6+M6+N6+L6+S6+T6+Q6+R6+P6+J6+K6+U6+V6+W6+X6</f>
        <v>9520089514.1100006</v>
      </c>
      <c r="H6" s="4">
        <f>+H7</f>
        <v>319901324</v>
      </c>
      <c r="I6" s="4">
        <f>+I7</f>
        <v>116827885.14999999</v>
      </c>
      <c r="J6" s="4">
        <f t="shared" ref="J6" si="2">+J7</f>
        <v>545126767.29999995</v>
      </c>
      <c r="K6" s="4">
        <f>+K7</f>
        <v>416676513</v>
      </c>
      <c r="L6" s="4">
        <f>+L7</f>
        <v>373709473</v>
      </c>
      <c r="M6" s="4">
        <f>+M7</f>
        <v>519554300</v>
      </c>
      <c r="N6" s="4">
        <f>+N7</f>
        <v>575301820</v>
      </c>
      <c r="O6" s="4">
        <f t="shared" ref="O6" si="3">+O7</f>
        <v>258367246.63</v>
      </c>
      <c r="P6" s="4">
        <f t="shared" ref="P6" si="4">+P7</f>
        <v>336177600</v>
      </c>
      <c r="Q6" s="4">
        <f>+Q7</f>
        <v>628203800</v>
      </c>
      <c r="R6" s="4">
        <f>+R7</f>
        <v>361797801</v>
      </c>
      <c r="S6" s="4">
        <f>+S7</f>
        <v>538742370.22000003</v>
      </c>
      <c r="T6" s="4">
        <f t="shared" ref="T6" si="5">+T7</f>
        <v>460610184</v>
      </c>
      <c r="U6" s="4">
        <f>+U7</f>
        <v>322410568.81</v>
      </c>
      <c r="V6" s="4">
        <f t="shared" ref="V6" si="6">+V7</f>
        <v>406599764</v>
      </c>
      <c r="W6" s="4">
        <f t="shared" ref="W6" si="7">+W7</f>
        <v>469087198</v>
      </c>
      <c r="X6" s="4">
        <f>+X7</f>
        <v>475694092</v>
      </c>
      <c r="Y6" s="4">
        <f>+Y7</f>
        <v>1348323907</v>
      </c>
      <c r="Z6" s="4">
        <f>+Z7</f>
        <v>1046976900</v>
      </c>
      <c r="AA6" s="17">
        <f t="shared" ref="AA6:AA37" si="8">+AL6+AH6+AN6+AD6+AE6+AK6+AI6+AC6+AJ6+AG6+AF6+AM6+AB6</f>
        <v>10443877069.969999</v>
      </c>
      <c r="AB6" s="4">
        <f>+AB7</f>
        <v>273694747.58999997</v>
      </c>
      <c r="AC6" s="4">
        <f>+AC7</f>
        <v>759740131.15999997</v>
      </c>
      <c r="AD6" s="4">
        <f>+AD7</f>
        <v>673648396</v>
      </c>
      <c r="AE6" s="4">
        <f>+AE7</f>
        <v>1101585719.6600001</v>
      </c>
      <c r="AF6" s="4">
        <f t="shared" ref="AF6" si="9">+AF7</f>
        <v>196178387.00999999</v>
      </c>
      <c r="AG6" s="4">
        <f t="shared" ref="AG6" si="10">+AG7</f>
        <v>3369831101.98</v>
      </c>
      <c r="AH6" s="4">
        <f>+AH7</f>
        <v>815292059</v>
      </c>
      <c r="AI6" s="4">
        <f>+AI7</f>
        <v>583446210</v>
      </c>
      <c r="AJ6" s="4">
        <f t="shared" ref="AJ6" si="11">+AJ7</f>
        <v>1174908896.76</v>
      </c>
      <c r="AK6" s="4">
        <f>+AK7</f>
        <v>137367028.81</v>
      </c>
      <c r="AL6" s="4">
        <f>+AL7</f>
        <v>423570356</v>
      </c>
      <c r="AM6" s="4">
        <f t="shared" ref="AM6" si="12">+AM7</f>
        <v>116565272</v>
      </c>
      <c r="AN6" s="4">
        <f t="shared" ref="AN6" si="13">+AN7</f>
        <v>818048764</v>
      </c>
      <c r="AO6" s="17">
        <f t="shared" ref="AO6:AO37" si="14">+AP6+AQ6+AR6+AS6+AU6+AX6+AW6+AY6+AZ6+BA6+BC6+BD6+BE6+BF6+BI6+BG6+BH6+BJ6+BK6+BL6+BM6+BN6+AV6+BB6+AT6</f>
        <v>10156053167.900002</v>
      </c>
      <c r="AP6" s="4">
        <f t="shared" ref="AP6" si="15">+AP7</f>
        <v>428515112</v>
      </c>
      <c r="AQ6" s="4">
        <f t="shared" ref="AQ6" si="16">+AQ7</f>
        <v>397529819</v>
      </c>
      <c r="AR6" s="4">
        <f t="shared" ref="AR6" si="17">+AR7</f>
        <v>417260964</v>
      </c>
      <c r="AS6" s="4">
        <f t="shared" ref="AS6" si="18">+AS7</f>
        <v>433344060</v>
      </c>
      <c r="AT6" s="4">
        <f t="shared" ref="AT6" si="19">+AT7</f>
        <v>256859850</v>
      </c>
      <c r="AU6" s="4">
        <f t="shared" ref="AU6" si="20">+AU7</f>
        <v>404675647</v>
      </c>
      <c r="AV6" s="4">
        <f t="shared" ref="AV6" si="21">+AV7</f>
        <v>649416373.27999997</v>
      </c>
      <c r="AW6" s="4">
        <f t="shared" ref="AW6" si="22">+AW7</f>
        <v>145459798.90000001</v>
      </c>
      <c r="AX6" s="4">
        <f t="shared" ref="AX6" si="23">+AX7</f>
        <v>361922175.22000003</v>
      </c>
      <c r="AY6" s="4">
        <f t="shared" ref="AY6" si="24">+AY7</f>
        <v>534727701</v>
      </c>
      <c r="AZ6" s="4">
        <f t="shared" ref="AZ6" si="25">+AZ7</f>
        <v>320393590</v>
      </c>
      <c r="BA6" s="4">
        <f t="shared" ref="BA6" si="26">+BA7</f>
        <v>570873538</v>
      </c>
      <c r="BB6" s="4">
        <f t="shared" ref="BB6" si="27">+BB7</f>
        <v>491799287</v>
      </c>
      <c r="BC6" s="4">
        <f t="shared" ref="BC6" si="28">+BC7</f>
        <v>120434578</v>
      </c>
      <c r="BD6" s="4">
        <f t="shared" ref="BD6" si="29">+BD7</f>
        <v>406883989</v>
      </c>
      <c r="BE6" s="4">
        <f t="shared" ref="BE6" si="30">+BE7</f>
        <v>431147610</v>
      </c>
      <c r="BF6" s="4">
        <f t="shared" ref="BF6" si="31">+BF7</f>
        <v>342708733</v>
      </c>
      <c r="BG6" s="4">
        <f t="shared" ref="BG6" si="32">+BG7</f>
        <v>263254969</v>
      </c>
      <c r="BH6" s="4">
        <f t="shared" ref="BH6" si="33">+BH7</f>
        <v>139810095</v>
      </c>
      <c r="BI6" s="4">
        <f t="shared" ref="BI6" si="34">+BI7</f>
        <v>434599637</v>
      </c>
      <c r="BJ6" s="4">
        <f t="shared" ref="BJ6" si="35">+BJ7</f>
        <v>607383142.5</v>
      </c>
      <c r="BK6" s="4">
        <f t="shared" ref="BK6" si="36">+BK7</f>
        <v>462898653</v>
      </c>
      <c r="BL6" s="4">
        <f t="shared" ref="BL6" si="37">+BL7</f>
        <v>543239404</v>
      </c>
      <c r="BM6" s="4">
        <f t="shared" ref="BM6" si="38">+BM7</f>
        <v>445872609</v>
      </c>
      <c r="BN6" s="4">
        <f t="shared" ref="BN6" si="39">+BN7</f>
        <v>545041833</v>
      </c>
    </row>
    <row r="7" spans="1:66" s="18" customFormat="1">
      <c r="A7" s="5" t="s">
        <v>1</v>
      </c>
      <c r="B7" s="4">
        <v>11388516000</v>
      </c>
      <c r="C7" s="4">
        <f>+C8+C67</f>
        <v>11388516000</v>
      </c>
      <c r="D7" s="4">
        <v>24640488800</v>
      </c>
      <c r="E7" s="4">
        <v>36996603500</v>
      </c>
      <c r="F7" s="17">
        <f t="shared" si="0"/>
        <v>30120019751.980003</v>
      </c>
      <c r="G7" s="17">
        <f t="shared" si="1"/>
        <v>9520089514.1100006</v>
      </c>
      <c r="H7" s="4">
        <f>+H8+H67</f>
        <v>319901324</v>
      </c>
      <c r="I7" s="4">
        <f>+I8+I67</f>
        <v>116827885.14999999</v>
      </c>
      <c r="J7" s="4">
        <f t="shared" ref="J7" si="40">+J8+J67</f>
        <v>545126767.29999995</v>
      </c>
      <c r="K7" s="4">
        <f>+K8+K67</f>
        <v>416676513</v>
      </c>
      <c r="L7" s="4">
        <f>+L8+L67</f>
        <v>373709473</v>
      </c>
      <c r="M7" s="4">
        <f>+M8+M67</f>
        <v>519554300</v>
      </c>
      <c r="N7" s="4">
        <f>+N8+N67</f>
        <v>575301820</v>
      </c>
      <c r="O7" s="4">
        <f t="shared" ref="O7" si="41">+O8+O67</f>
        <v>258367246.63</v>
      </c>
      <c r="P7" s="4">
        <f t="shared" ref="P7" si="42">+P8+P67</f>
        <v>336177600</v>
      </c>
      <c r="Q7" s="4">
        <f>+Q8+Q67</f>
        <v>628203800</v>
      </c>
      <c r="R7" s="4">
        <f>+R8+R67</f>
        <v>361797801</v>
      </c>
      <c r="S7" s="4">
        <f>+S8+S67</f>
        <v>538742370.22000003</v>
      </c>
      <c r="T7" s="4">
        <f t="shared" ref="T7" si="43">+T8+T67</f>
        <v>460610184</v>
      </c>
      <c r="U7" s="4">
        <f>+U8+U67</f>
        <v>322410568.81</v>
      </c>
      <c r="V7" s="4">
        <f t="shared" ref="V7" si="44">+V8+V67</f>
        <v>406599764</v>
      </c>
      <c r="W7" s="4">
        <f t="shared" ref="W7" si="45">+W8+W67</f>
        <v>469087198</v>
      </c>
      <c r="X7" s="4">
        <f>+X8+X67</f>
        <v>475694092</v>
      </c>
      <c r="Y7" s="4">
        <f>+Y8+Y67</f>
        <v>1348323907</v>
      </c>
      <c r="Z7" s="4">
        <f>+Z8+Z67</f>
        <v>1046976900</v>
      </c>
      <c r="AA7" s="17">
        <f t="shared" si="8"/>
        <v>10443877069.969999</v>
      </c>
      <c r="AB7" s="4">
        <f>+AB8+AB67</f>
        <v>273694747.58999997</v>
      </c>
      <c r="AC7" s="4">
        <f>+AC8+AC67</f>
        <v>759740131.15999997</v>
      </c>
      <c r="AD7" s="4">
        <f>+AD8+AD67</f>
        <v>673648396</v>
      </c>
      <c r="AE7" s="4">
        <f>+AE8+AE67</f>
        <v>1101585719.6600001</v>
      </c>
      <c r="AF7" s="4">
        <f t="shared" ref="AF7" si="46">+AF8+AF67</f>
        <v>196178387.00999999</v>
      </c>
      <c r="AG7" s="4">
        <f t="shared" ref="AG7" si="47">+AG8+AG67</f>
        <v>3369831101.98</v>
      </c>
      <c r="AH7" s="4">
        <f>+AH8+AH67</f>
        <v>815292059</v>
      </c>
      <c r="AI7" s="4">
        <f>+AI8+AI67</f>
        <v>583446210</v>
      </c>
      <c r="AJ7" s="4">
        <f t="shared" ref="AJ7" si="48">+AJ8+AJ67</f>
        <v>1174908896.76</v>
      </c>
      <c r="AK7" s="4">
        <f>+AK8+AK67</f>
        <v>137367028.81</v>
      </c>
      <c r="AL7" s="4">
        <f>+AL8+AL67</f>
        <v>423570356</v>
      </c>
      <c r="AM7" s="4">
        <f t="shared" ref="AM7" si="49">+AM8+AM67</f>
        <v>116565272</v>
      </c>
      <c r="AN7" s="4">
        <f t="shared" ref="AN7" si="50">+AN8+AN67</f>
        <v>818048764</v>
      </c>
      <c r="AO7" s="17">
        <f t="shared" si="14"/>
        <v>10156053167.900002</v>
      </c>
      <c r="AP7" s="4">
        <f t="shared" ref="AP7" si="51">+AP8+AP67</f>
        <v>428515112</v>
      </c>
      <c r="AQ7" s="4">
        <f t="shared" ref="AQ7" si="52">+AQ8+AQ67</f>
        <v>397529819</v>
      </c>
      <c r="AR7" s="4">
        <f t="shared" ref="AR7" si="53">+AR8+AR67</f>
        <v>417260964</v>
      </c>
      <c r="AS7" s="4">
        <f t="shared" ref="AS7" si="54">+AS8+AS67</f>
        <v>433344060</v>
      </c>
      <c r="AT7" s="4">
        <f t="shared" ref="AT7" si="55">+AT8+AT67</f>
        <v>256859850</v>
      </c>
      <c r="AU7" s="4">
        <f t="shared" ref="AU7" si="56">+AU8+AU67</f>
        <v>404675647</v>
      </c>
      <c r="AV7" s="4">
        <f t="shared" ref="AV7" si="57">+AV8+AV67</f>
        <v>649416373.27999997</v>
      </c>
      <c r="AW7" s="4">
        <f t="shared" ref="AW7" si="58">+AW8+AW67</f>
        <v>145459798.90000001</v>
      </c>
      <c r="AX7" s="4">
        <f t="shared" ref="AX7" si="59">+AX8+AX67</f>
        <v>361922175.22000003</v>
      </c>
      <c r="AY7" s="4">
        <f t="shared" ref="AY7" si="60">+AY8+AY67</f>
        <v>534727701</v>
      </c>
      <c r="AZ7" s="4">
        <f t="shared" ref="AZ7" si="61">+AZ8+AZ67</f>
        <v>320393590</v>
      </c>
      <c r="BA7" s="4">
        <f t="shared" ref="BA7" si="62">+BA8+BA67</f>
        <v>570873538</v>
      </c>
      <c r="BB7" s="4">
        <f t="shared" ref="BB7" si="63">+BB8+BB67</f>
        <v>491799287</v>
      </c>
      <c r="BC7" s="4">
        <f t="shared" ref="BC7" si="64">+BC8+BC67</f>
        <v>120434578</v>
      </c>
      <c r="BD7" s="4">
        <f t="shared" ref="BD7" si="65">+BD8+BD67</f>
        <v>406883989</v>
      </c>
      <c r="BE7" s="4">
        <f t="shared" ref="BE7" si="66">+BE8+BE67</f>
        <v>431147610</v>
      </c>
      <c r="BF7" s="4">
        <f t="shared" ref="BF7" si="67">+BF8+BF67</f>
        <v>342708733</v>
      </c>
      <c r="BG7" s="4">
        <f t="shared" ref="BG7" si="68">+BG8+BG67</f>
        <v>263254969</v>
      </c>
      <c r="BH7" s="4">
        <f t="shared" ref="BH7" si="69">+BH8+BH67</f>
        <v>139810095</v>
      </c>
      <c r="BI7" s="4">
        <f t="shared" ref="BI7" si="70">+BI8+BI67</f>
        <v>434599637</v>
      </c>
      <c r="BJ7" s="4">
        <f t="shared" ref="BJ7" si="71">+BJ8+BJ67</f>
        <v>607383142.5</v>
      </c>
      <c r="BK7" s="4">
        <f t="shared" ref="BK7" si="72">+BK8+BK67</f>
        <v>462898653</v>
      </c>
      <c r="BL7" s="4">
        <f t="shared" ref="BL7" si="73">+BL8+BL67</f>
        <v>543239404</v>
      </c>
      <c r="BM7" s="4">
        <f t="shared" ref="BM7" si="74">+BM8+BM67</f>
        <v>445872609</v>
      </c>
      <c r="BN7" s="4">
        <f t="shared" ref="BN7" si="75">+BN8+BN67</f>
        <v>545041833</v>
      </c>
    </row>
    <row r="8" spans="1:66" s="18" customFormat="1">
      <c r="A8" s="5" t="s">
        <v>2</v>
      </c>
      <c r="B8" s="4">
        <v>11288516000</v>
      </c>
      <c r="C8" s="4">
        <f>+C9+C52</f>
        <v>11288516000</v>
      </c>
      <c r="D8" s="4">
        <v>23143488800</v>
      </c>
      <c r="E8" s="4">
        <v>35049603500</v>
      </c>
      <c r="F8" s="17">
        <f t="shared" si="0"/>
        <v>30120019751.980003</v>
      </c>
      <c r="G8" s="17">
        <f t="shared" si="1"/>
        <v>9520089514.1100006</v>
      </c>
      <c r="H8" s="4">
        <f>+H9+H52</f>
        <v>319901324</v>
      </c>
      <c r="I8" s="4">
        <f>+I9+I52</f>
        <v>116827885.14999999</v>
      </c>
      <c r="J8" s="4">
        <f t="shared" ref="J8" si="76">+J9+J52</f>
        <v>545126767.29999995</v>
      </c>
      <c r="K8" s="4">
        <f>+K9+K52</f>
        <v>416676513</v>
      </c>
      <c r="L8" s="4">
        <f>+L9+L52</f>
        <v>373709473</v>
      </c>
      <c r="M8" s="4">
        <f>+M9+M52</f>
        <v>519554300</v>
      </c>
      <c r="N8" s="4">
        <f>+N9+N52</f>
        <v>575301820</v>
      </c>
      <c r="O8" s="4">
        <f t="shared" ref="O8" si="77">+O9+O52</f>
        <v>258367246.63</v>
      </c>
      <c r="P8" s="4">
        <f t="shared" ref="P8" si="78">+P9+P52</f>
        <v>336177600</v>
      </c>
      <c r="Q8" s="4">
        <f>+Q9+Q52</f>
        <v>628203800</v>
      </c>
      <c r="R8" s="4">
        <f>+R9+R52</f>
        <v>361797801</v>
      </c>
      <c r="S8" s="4">
        <f>+S9+S52</f>
        <v>538742370.22000003</v>
      </c>
      <c r="T8" s="4">
        <f t="shared" ref="T8" si="79">+T9+T52</f>
        <v>460610184</v>
      </c>
      <c r="U8" s="4">
        <f>+U9+U52</f>
        <v>322410568.81</v>
      </c>
      <c r="V8" s="4">
        <f t="shared" ref="V8" si="80">+V9+V52</f>
        <v>406599764</v>
      </c>
      <c r="W8" s="4">
        <f t="shared" ref="W8" si="81">+W9+W52</f>
        <v>469087198</v>
      </c>
      <c r="X8" s="4">
        <f>+X9+X52</f>
        <v>475694092</v>
      </c>
      <c r="Y8" s="4">
        <f>+Y9+Y52</f>
        <v>1348323907</v>
      </c>
      <c r="Z8" s="4">
        <f>+Z9+Z52</f>
        <v>1046976900</v>
      </c>
      <c r="AA8" s="17">
        <f t="shared" si="8"/>
        <v>10443877069.969999</v>
      </c>
      <c r="AB8" s="4">
        <f>+AB9+AB52</f>
        <v>273694747.58999997</v>
      </c>
      <c r="AC8" s="4">
        <f>+AC9+AC52</f>
        <v>759740131.15999997</v>
      </c>
      <c r="AD8" s="4">
        <f>+AD9+AD52</f>
        <v>673648396</v>
      </c>
      <c r="AE8" s="4">
        <f>+AE9+AE52</f>
        <v>1101585719.6600001</v>
      </c>
      <c r="AF8" s="4">
        <f t="shared" ref="AF8" si="82">+AF9+AF52</f>
        <v>196178387.00999999</v>
      </c>
      <c r="AG8" s="4">
        <f t="shared" ref="AG8" si="83">+AG9+AG52</f>
        <v>3369831101.98</v>
      </c>
      <c r="AH8" s="4">
        <f>+AH9+AH52</f>
        <v>815292059</v>
      </c>
      <c r="AI8" s="4">
        <f>+AI9+AI52</f>
        <v>583446210</v>
      </c>
      <c r="AJ8" s="4">
        <f t="shared" ref="AJ8" si="84">+AJ9+AJ52</f>
        <v>1174908896.76</v>
      </c>
      <c r="AK8" s="4">
        <f>+AK9+AK52</f>
        <v>137367028.81</v>
      </c>
      <c r="AL8" s="4">
        <f>+AL9+AL52</f>
        <v>423570356</v>
      </c>
      <c r="AM8" s="4">
        <f t="shared" ref="AM8" si="85">+AM9+AM52</f>
        <v>116565272</v>
      </c>
      <c r="AN8" s="4">
        <f t="shared" ref="AN8" si="86">+AN9+AN52</f>
        <v>818048764</v>
      </c>
      <c r="AO8" s="17">
        <f t="shared" si="14"/>
        <v>10156053167.900002</v>
      </c>
      <c r="AP8" s="4">
        <f t="shared" ref="AP8" si="87">+AP9+AP52</f>
        <v>428515112</v>
      </c>
      <c r="AQ8" s="4">
        <f t="shared" ref="AQ8" si="88">+AQ9+AQ52</f>
        <v>397529819</v>
      </c>
      <c r="AR8" s="4">
        <f t="shared" ref="AR8" si="89">+AR9+AR52</f>
        <v>417260964</v>
      </c>
      <c r="AS8" s="4">
        <f t="shared" ref="AS8" si="90">+AS9+AS52</f>
        <v>433344060</v>
      </c>
      <c r="AT8" s="4">
        <f t="shared" ref="AT8" si="91">+AT9+AT52</f>
        <v>256859850</v>
      </c>
      <c r="AU8" s="4">
        <f t="shared" ref="AU8" si="92">+AU9+AU52</f>
        <v>404675647</v>
      </c>
      <c r="AV8" s="4">
        <f t="shared" ref="AV8" si="93">+AV9+AV52</f>
        <v>649416373.27999997</v>
      </c>
      <c r="AW8" s="4">
        <f t="shared" ref="AW8" si="94">+AW9+AW52</f>
        <v>145459798.90000001</v>
      </c>
      <c r="AX8" s="4">
        <f t="shared" ref="AX8" si="95">+AX9+AX52</f>
        <v>361922175.22000003</v>
      </c>
      <c r="AY8" s="4">
        <f t="shared" ref="AY8" si="96">+AY9+AY52</f>
        <v>534727701</v>
      </c>
      <c r="AZ8" s="4">
        <f t="shared" ref="AZ8" si="97">+AZ9+AZ52</f>
        <v>320393590</v>
      </c>
      <c r="BA8" s="4">
        <f t="shared" ref="BA8" si="98">+BA9+BA52</f>
        <v>570873538</v>
      </c>
      <c r="BB8" s="4">
        <f t="shared" ref="BB8" si="99">+BB9+BB52</f>
        <v>491799287</v>
      </c>
      <c r="BC8" s="4">
        <f t="shared" ref="BC8" si="100">+BC9+BC52</f>
        <v>120434578</v>
      </c>
      <c r="BD8" s="4">
        <f t="shared" ref="BD8" si="101">+BD9+BD52</f>
        <v>406883989</v>
      </c>
      <c r="BE8" s="4">
        <f t="shared" ref="BE8" si="102">+BE9+BE52</f>
        <v>431147610</v>
      </c>
      <c r="BF8" s="4">
        <f t="shared" ref="BF8" si="103">+BF9+BF52</f>
        <v>342708733</v>
      </c>
      <c r="BG8" s="4">
        <f t="shared" ref="BG8" si="104">+BG9+BG52</f>
        <v>263254969</v>
      </c>
      <c r="BH8" s="4">
        <f t="shared" ref="BH8" si="105">+BH9+BH52</f>
        <v>139810095</v>
      </c>
      <c r="BI8" s="4">
        <f t="shared" ref="BI8" si="106">+BI9+BI52</f>
        <v>434599637</v>
      </c>
      <c r="BJ8" s="4">
        <f t="shared" ref="BJ8" si="107">+BJ9+BJ52</f>
        <v>607383142.5</v>
      </c>
      <c r="BK8" s="4">
        <f t="shared" ref="BK8" si="108">+BK9+BK52</f>
        <v>462898653</v>
      </c>
      <c r="BL8" s="4">
        <f t="shared" ref="BL8" si="109">+BL9+BL52</f>
        <v>543239404</v>
      </c>
      <c r="BM8" s="4">
        <f t="shared" ref="BM8" si="110">+BM9+BM52</f>
        <v>445872609</v>
      </c>
      <c r="BN8" s="4">
        <f t="shared" ref="BN8" si="111">+BN9+BN52</f>
        <v>545041833</v>
      </c>
    </row>
    <row r="9" spans="1:66" s="18" customFormat="1">
      <c r="A9" s="5" t="s">
        <v>3</v>
      </c>
      <c r="B9" s="4">
        <v>10807651800</v>
      </c>
      <c r="C9" s="4">
        <f>+C10+C15+C22</f>
        <v>10807651800</v>
      </c>
      <c r="D9" s="4">
        <v>22109509700.000004</v>
      </c>
      <c r="E9" s="4">
        <v>33458236700.000004</v>
      </c>
      <c r="F9" s="17">
        <f t="shared" si="0"/>
        <v>28732091891.980003</v>
      </c>
      <c r="G9" s="17">
        <f t="shared" si="1"/>
        <v>9479922368.1100006</v>
      </c>
      <c r="H9" s="4">
        <f>+H10+H15+H22</f>
        <v>319901324</v>
      </c>
      <c r="I9" s="4">
        <f>+I10+I15+I22</f>
        <v>116827885.14999999</v>
      </c>
      <c r="J9" s="4">
        <f t="shared" ref="J9" si="112">+J10+J15+J22</f>
        <v>545126767.29999995</v>
      </c>
      <c r="K9" s="4">
        <f>+K10+K15+K22</f>
        <v>416676513</v>
      </c>
      <c r="L9" s="4">
        <f>+L10+L15+L22</f>
        <v>373709473</v>
      </c>
      <c r="M9" s="4">
        <f>+M10+M15+M22</f>
        <v>519554300</v>
      </c>
      <c r="N9" s="4">
        <f>+N10+N15+N22</f>
        <v>575301820</v>
      </c>
      <c r="O9" s="4">
        <f t="shared" ref="O9" si="113">+O10+O15+O22</f>
        <v>258367246.63</v>
      </c>
      <c r="P9" s="4">
        <f t="shared" ref="P9" si="114">+P10+P15+P22</f>
        <v>336177600</v>
      </c>
      <c r="Q9" s="4">
        <f>+Q10+Q15+Q22</f>
        <v>628203800</v>
      </c>
      <c r="R9" s="4">
        <f>+R10+R15+R22</f>
        <v>361797801</v>
      </c>
      <c r="S9" s="4">
        <f>+S10+S15+S22</f>
        <v>538742370.22000003</v>
      </c>
      <c r="T9" s="4">
        <f t="shared" ref="T9" si="115">+T10+T15+T22</f>
        <v>460610184</v>
      </c>
      <c r="U9" s="4">
        <f>+U10+U15+U22</f>
        <v>322410568.81</v>
      </c>
      <c r="V9" s="4">
        <f t="shared" ref="V9" si="116">+V10+V15+V22</f>
        <v>406599764</v>
      </c>
      <c r="W9" s="4">
        <f t="shared" ref="W9" si="117">+W10+W15+W22</f>
        <v>469087198</v>
      </c>
      <c r="X9" s="4">
        <f>+X10+X15+X22</f>
        <v>475694092</v>
      </c>
      <c r="Y9" s="4">
        <f>+Y10+Y15+Y22</f>
        <v>1308156761</v>
      </c>
      <c r="Z9" s="4">
        <f>+Z10+Z15+Z22</f>
        <v>1046976900</v>
      </c>
      <c r="AA9" s="17">
        <f t="shared" si="8"/>
        <v>9118919384.9699993</v>
      </c>
      <c r="AB9" s="4">
        <f>+AB10+AB15+AB22</f>
        <v>273596347.58999997</v>
      </c>
      <c r="AC9" s="4">
        <f>+AC10+AC15+AC22</f>
        <v>747996379.15999997</v>
      </c>
      <c r="AD9" s="4">
        <f>+AD10+AD15+AD22</f>
        <v>673201396</v>
      </c>
      <c r="AE9" s="4">
        <f>+AE10+AE15+AE22</f>
        <v>1100613719.6600001</v>
      </c>
      <c r="AF9" s="4">
        <f t="shared" ref="AF9" si="118">+AF10+AF15+AF22</f>
        <v>195478387.00999999</v>
      </c>
      <c r="AG9" s="4">
        <f>+AG10+AG15+AG22</f>
        <v>2086786512.98</v>
      </c>
      <c r="AH9" s="4">
        <f>+AH10+AH15+AH22</f>
        <v>814292059</v>
      </c>
      <c r="AI9" s="4">
        <f>+AI10+AI15+AI22</f>
        <v>583146210</v>
      </c>
      <c r="AJ9" s="4">
        <f t="shared" ref="AJ9" si="119">+AJ10+AJ15+AJ22</f>
        <v>1173018896.76</v>
      </c>
      <c r="AK9" s="4">
        <f>+AK10+AK15+AK22</f>
        <v>135744772.81</v>
      </c>
      <c r="AL9" s="4">
        <f>+AL10+AL15+AL22</f>
        <v>423470356</v>
      </c>
      <c r="AM9" s="4">
        <f t="shared" ref="AM9" si="120">+AM10+AM15+AM22</f>
        <v>116285272</v>
      </c>
      <c r="AN9" s="4">
        <f t="shared" ref="AN9" si="121">+AN10+AN15+AN22</f>
        <v>795289076</v>
      </c>
      <c r="AO9" s="17">
        <f t="shared" si="14"/>
        <v>10133250138.900002</v>
      </c>
      <c r="AP9" s="4">
        <f t="shared" ref="AP9" si="122">+AP10+AP15+AP22</f>
        <v>428311312</v>
      </c>
      <c r="AQ9" s="4">
        <f t="shared" ref="AQ9" si="123">+AQ10+AQ15+AQ22</f>
        <v>396909819</v>
      </c>
      <c r="AR9" s="4">
        <f t="shared" ref="AR9" si="124">+AR10+AR15+AR22</f>
        <v>417097964</v>
      </c>
      <c r="AS9" s="4">
        <f t="shared" ref="AS9" si="125">+AS10+AS15+AS22</f>
        <v>431025320</v>
      </c>
      <c r="AT9" s="4">
        <f t="shared" ref="AT9" si="126">+AT10+AT15+AT22</f>
        <v>255609750</v>
      </c>
      <c r="AU9" s="4">
        <f t="shared" ref="AU9" si="127">+AU10+AU15+AU22</f>
        <v>404589547</v>
      </c>
      <c r="AV9" s="4">
        <f t="shared" ref="AV9" si="128">+AV10+AV15+AV22</f>
        <v>647836828.27999997</v>
      </c>
      <c r="AW9" s="4">
        <f t="shared" ref="AW9" si="129">+AW10+AW15+AW22</f>
        <v>145459798.90000001</v>
      </c>
      <c r="AX9" s="4">
        <f t="shared" ref="AX9" si="130">+AX10+AX15+AX22</f>
        <v>361020175.22000003</v>
      </c>
      <c r="AY9" s="4">
        <f t="shared" ref="AY9" si="131">+AY10+AY15+AY22</f>
        <v>532089601</v>
      </c>
      <c r="AZ9" s="4">
        <f t="shared" ref="AZ9" si="132">+AZ10+AZ15+AZ22</f>
        <v>320193590</v>
      </c>
      <c r="BA9" s="4">
        <f t="shared" ref="BA9" si="133">+BA10+BA15+BA22</f>
        <v>569339238</v>
      </c>
      <c r="BB9" s="4">
        <f t="shared" ref="BB9" si="134">+BB10+BB15+BB22</f>
        <v>491395787</v>
      </c>
      <c r="BC9" s="4">
        <f t="shared" ref="BC9" si="135">+BC10+BC15+BC22</f>
        <v>120434578</v>
      </c>
      <c r="BD9" s="4">
        <f t="shared" ref="BD9" si="136">+BD10+BD15+BD22</f>
        <v>405913989</v>
      </c>
      <c r="BE9" s="4">
        <f t="shared" ref="BE9" si="137">+BE10+BE15+BE22</f>
        <v>430647610</v>
      </c>
      <c r="BF9" s="4">
        <f t="shared" ref="BF9" si="138">+BF10+BF15+BF22</f>
        <v>341738733</v>
      </c>
      <c r="BG9" s="4">
        <f t="shared" ref="BG9" si="139">+BG10+BG15+BG22</f>
        <v>263254969</v>
      </c>
      <c r="BH9" s="4">
        <f t="shared" ref="BH9" si="140">+BH10+BH15+BH22</f>
        <v>139810095</v>
      </c>
      <c r="BI9" s="4">
        <f t="shared" ref="BI9" si="141">+BI10+BI15+BI22</f>
        <v>433616237</v>
      </c>
      <c r="BJ9" s="4">
        <f t="shared" ref="BJ9" si="142">+BJ10+BJ15+BJ22</f>
        <v>605923142.5</v>
      </c>
      <c r="BK9" s="4">
        <f t="shared" ref="BK9" si="143">+BK10+BK15+BK22</f>
        <v>461760669</v>
      </c>
      <c r="BL9" s="4">
        <f t="shared" ref="BL9" si="144">+BL10+BL15+BL22</f>
        <v>542499404</v>
      </c>
      <c r="BM9" s="4">
        <f t="shared" ref="BM9" si="145">+BM10+BM15+BM22</f>
        <v>443750649</v>
      </c>
      <c r="BN9" s="4">
        <f t="shared" ref="BN9" si="146">+BN10+BN15+BN22</f>
        <v>543021333</v>
      </c>
    </row>
    <row r="10" spans="1:66" s="18" customFormat="1">
      <c r="A10" s="6" t="s">
        <v>4</v>
      </c>
      <c r="B10" s="7">
        <v>8418740800</v>
      </c>
      <c r="C10" s="7">
        <f>+C11+C12+C13+C14</f>
        <v>8418740800</v>
      </c>
      <c r="D10" s="7">
        <v>16808402899.999998</v>
      </c>
      <c r="E10" s="7">
        <v>25198065000</v>
      </c>
      <c r="F10" s="17">
        <f t="shared" si="0"/>
        <v>23925828289.669998</v>
      </c>
      <c r="G10" s="17">
        <f t="shared" si="1"/>
        <v>8259614748.6599998</v>
      </c>
      <c r="H10" s="7">
        <f>+H11+H12+H13+H14</f>
        <v>283921278</v>
      </c>
      <c r="I10" s="7">
        <f>+I11+I12+I13+I14</f>
        <v>101722814.16</v>
      </c>
      <c r="J10" s="7">
        <f t="shared" ref="J10" si="147">+J11+J12+J13+J14</f>
        <v>504000000</v>
      </c>
      <c r="K10" s="7">
        <f>+K11+K12+K13+K14</f>
        <v>384900000</v>
      </c>
      <c r="L10" s="7">
        <f>+L11+L12+L13+L14</f>
        <v>347424503</v>
      </c>
      <c r="M10" s="7">
        <f>+M11+M12+M13+M14</f>
        <v>468000000</v>
      </c>
      <c r="N10" s="7">
        <f>+N11+N12+N13+N14</f>
        <v>534000000</v>
      </c>
      <c r="O10" s="7">
        <f t="shared" ref="O10" si="148">+O11+O12+O13+O14</f>
        <v>230876499.5</v>
      </c>
      <c r="P10" s="7">
        <f t="shared" ref="P10" si="149">+P11+P12+P13+P14</f>
        <v>306000000</v>
      </c>
      <c r="Q10" s="7">
        <f>+Q11+Q12+Q13+Q14</f>
        <v>564000000</v>
      </c>
      <c r="R10" s="7">
        <f>+R11+R12+R13+R14</f>
        <v>336000000</v>
      </c>
      <c r="S10" s="7">
        <f>+S11+S12+S13+S14</f>
        <v>495000000</v>
      </c>
      <c r="T10" s="7">
        <f t="shared" ref="T10" si="150">+T11+T12+T13+T14</f>
        <v>405000000</v>
      </c>
      <c r="U10" s="7">
        <f>+U11+U12+U13+U14</f>
        <v>288900000</v>
      </c>
      <c r="V10" s="7">
        <f t="shared" ref="V10" si="151">+V11+V12+V13+V14</f>
        <v>369000000</v>
      </c>
      <c r="W10" s="7">
        <f t="shared" ref="W10" si="152">+W11+W12+W13+W14</f>
        <v>428916918</v>
      </c>
      <c r="X10" s="7">
        <f>+X11+X12+X13+X14</f>
        <v>428150881</v>
      </c>
      <c r="Y10" s="7">
        <f>+Y11+Y12+Y13+Y14</f>
        <v>880507700</v>
      </c>
      <c r="Z10" s="7">
        <f>+Z11+Z12+Z13+Z14</f>
        <v>903294155</v>
      </c>
      <c r="AA10" s="17">
        <f t="shared" si="8"/>
        <v>7139863530.1399994</v>
      </c>
      <c r="AB10" s="7">
        <f>+AB11+AB12+AB13+AB14</f>
        <v>245122928</v>
      </c>
      <c r="AC10" s="7">
        <f>+AC11+AC12+AC13+AC14</f>
        <v>660042999.13999999</v>
      </c>
      <c r="AD10" s="7">
        <f>+AD11+AD12+AD13+AD14</f>
        <v>624136334</v>
      </c>
      <c r="AE10" s="7">
        <f>+AE11+AE12+AE13+AE14</f>
        <v>1046095444</v>
      </c>
      <c r="AF10" s="7">
        <f t="shared" ref="AF10" si="153">+AF11+AF12+AF13+AF14</f>
        <v>94434950</v>
      </c>
      <c r="AG10" s="7">
        <f t="shared" ref="AG10" si="154">+AG11+AG12+AG13+AG14</f>
        <v>1571815252</v>
      </c>
      <c r="AH10" s="7">
        <f>+AH11+AH12+AH13+AH14</f>
        <v>335548500</v>
      </c>
      <c r="AI10" s="7">
        <f>+AI11+AI12+AI13+AI14</f>
        <v>306773400</v>
      </c>
      <c r="AJ10" s="7">
        <f t="shared" ref="AJ10" si="155">+AJ11+AJ12+AJ13+AJ14</f>
        <v>1096095456</v>
      </c>
      <c r="AK10" s="7">
        <f>+AK11+AK12+AK13+AK14</f>
        <v>100629033</v>
      </c>
      <c r="AL10" s="7">
        <f>+AL11+AL12+AL13+AL14</f>
        <v>357156656</v>
      </c>
      <c r="AM10" s="7">
        <f t="shared" ref="AM10" si="156">+AM11+AM12+AM13+AM14</f>
        <v>106694430</v>
      </c>
      <c r="AN10" s="7">
        <f t="shared" ref="AN10" si="157">+AN11+AN12+AN13+AN14</f>
        <v>595318148</v>
      </c>
      <c r="AO10" s="17">
        <f t="shared" si="14"/>
        <v>8526350010.8699999</v>
      </c>
      <c r="AP10" s="7">
        <f t="shared" ref="AP10" si="158">+AP11+AP12+AP13+AP14</f>
        <v>343122770</v>
      </c>
      <c r="AQ10" s="7">
        <f t="shared" ref="AQ10" si="159">+AQ11+AQ12+AQ13+AQ14</f>
        <v>333913766</v>
      </c>
      <c r="AR10" s="7">
        <f t="shared" ref="AR10" si="160">+AR11+AR12+AR13+AR14</f>
        <v>372455167</v>
      </c>
      <c r="AS10" s="7">
        <f t="shared" ref="AS10" si="161">+AS11+AS12+AS13+AS14</f>
        <v>337242385</v>
      </c>
      <c r="AT10" s="7">
        <f t="shared" ref="AT10" si="162">+AT11+AT12+AT13+AT14</f>
        <v>196064400</v>
      </c>
      <c r="AU10" s="7">
        <f t="shared" ref="AU10" si="163">+AU11+AU12+AU13+AU14</f>
        <v>323983618</v>
      </c>
      <c r="AV10" s="7">
        <f t="shared" ref="AV10" si="164">+AV11+AV12+AV13+AV14</f>
        <v>570804519</v>
      </c>
      <c r="AW10" s="7">
        <f t="shared" ref="AW10" si="165">+AW11+AW12+AW13+AW14</f>
        <v>130281966</v>
      </c>
      <c r="AX10" s="7">
        <f t="shared" ref="AX10" si="166">+AX11+AX12+AX13+AX14</f>
        <v>293433479.87</v>
      </c>
      <c r="AY10" s="7">
        <f t="shared" ref="AY10" si="167">+AY11+AY12+AY13+AY14</f>
        <v>458826817</v>
      </c>
      <c r="AZ10" s="7">
        <f t="shared" ref="AZ10" si="168">+AZ11+AZ12+AZ13+AZ14</f>
        <v>269774562</v>
      </c>
      <c r="BA10" s="7">
        <f t="shared" ref="BA10" si="169">+BA11+BA12+BA13+BA14</f>
        <v>487767900</v>
      </c>
      <c r="BB10" s="7">
        <f t="shared" ref="BB10" si="170">+BB11+BB12+BB13+BB14</f>
        <v>414860093</v>
      </c>
      <c r="BC10" s="7">
        <f t="shared" ref="BC10" si="171">+BC11+BC12+BC13+BC14</f>
        <v>101988924</v>
      </c>
      <c r="BD10" s="7">
        <f t="shared" ref="BD10" si="172">+BD11+BD12+BD13+BD14</f>
        <v>332632146</v>
      </c>
      <c r="BE10" s="7">
        <f t="shared" ref="BE10" si="173">+BE11+BE12+BE13+BE14</f>
        <v>369207778</v>
      </c>
      <c r="BF10" s="7">
        <f t="shared" ref="BF10" si="174">+BF11+BF12+BF13+BF14</f>
        <v>281744489</v>
      </c>
      <c r="BG10" s="7">
        <f t="shared" ref="BG10" si="175">+BG11+BG12+BG13+BG14</f>
        <v>229906958</v>
      </c>
      <c r="BH10" s="7">
        <f t="shared" ref="BH10" si="176">+BH11+BH12+BH13+BH14</f>
        <v>119599800</v>
      </c>
      <c r="BI10" s="7">
        <f t="shared" ref="BI10" si="177">+BI11+BI12+BI13+BI14</f>
        <v>371867237</v>
      </c>
      <c r="BJ10" s="7">
        <f t="shared" ref="BJ10" si="178">+BJ11+BJ12+BJ13+BJ14</f>
        <v>500724619</v>
      </c>
      <c r="BK10" s="7">
        <f t="shared" ref="BK10" si="179">+BK11+BK12+BK13+BK14</f>
        <v>395741688</v>
      </c>
      <c r="BL10" s="7">
        <f t="shared" ref="BL10" si="180">+BL11+BL12+BL13+BL14</f>
        <v>469493670</v>
      </c>
      <c r="BM10" s="7">
        <f t="shared" ref="BM10" si="181">+BM11+BM12+BM13+BM14</f>
        <v>380198700</v>
      </c>
      <c r="BN10" s="7">
        <f t="shared" ref="BN10" si="182">+BN11+BN12+BN13+BN14</f>
        <v>440712559</v>
      </c>
    </row>
    <row r="11" spans="1:66" ht="14.25">
      <c r="A11" s="8" t="s">
        <v>5</v>
      </c>
      <c r="B11" s="9">
        <v>6396694900</v>
      </c>
      <c r="C11" s="9">
        <v>6396694900</v>
      </c>
      <c r="D11" s="9">
        <v>12881400700</v>
      </c>
      <c r="E11" s="9">
        <v>19366106500</v>
      </c>
      <c r="F11" s="12">
        <f t="shared" si="0"/>
        <v>21648598427.669998</v>
      </c>
      <c r="G11" s="17">
        <f t="shared" si="1"/>
        <v>7951542748.6599998</v>
      </c>
      <c r="H11" s="9">
        <v>283921278</v>
      </c>
      <c r="I11" s="9">
        <v>101722814.16</v>
      </c>
      <c r="J11" s="9">
        <v>504000000</v>
      </c>
      <c r="K11" s="9">
        <v>384900000</v>
      </c>
      <c r="L11" s="9">
        <v>347424503</v>
      </c>
      <c r="M11" s="9">
        <v>468000000</v>
      </c>
      <c r="N11" s="9">
        <v>534000000</v>
      </c>
      <c r="O11" s="9">
        <v>230876499.5</v>
      </c>
      <c r="P11" s="9">
        <v>306000000</v>
      </c>
      <c r="Q11" s="9">
        <v>564000000</v>
      </c>
      <c r="R11" s="9">
        <v>336000000</v>
      </c>
      <c r="S11" s="9">
        <v>495000000</v>
      </c>
      <c r="T11" s="9">
        <v>405000000</v>
      </c>
      <c r="U11" s="9">
        <v>288900000</v>
      </c>
      <c r="V11" s="9">
        <v>369000000</v>
      </c>
      <c r="W11" s="9">
        <v>428916918</v>
      </c>
      <c r="X11" s="9">
        <v>428150881</v>
      </c>
      <c r="Y11" s="9">
        <v>578507700</v>
      </c>
      <c r="Z11" s="9">
        <v>897222155</v>
      </c>
      <c r="AA11" s="17">
        <f t="shared" si="8"/>
        <v>6822272312.1399994</v>
      </c>
      <c r="AB11" s="9">
        <v>218715020</v>
      </c>
      <c r="AC11" s="9">
        <v>660042999.13999999</v>
      </c>
      <c r="AD11" s="9">
        <v>459184669</v>
      </c>
      <c r="AE11" s="9">
        <v>1046095444</v>
      </c>
      <c r="AF11" s="9">
        <v>94434950</v>
      </c>
      <c r="AG11" s="9">
        <v>1492841503</v>
      </c>
      <c r="AH11" s="9">
        <v>289444200</v>
      </c>
      <c r="AI11" s="9">
        <v>306773400</v>
      </c>
      <c r="AJ11" s="9">
        <v>1096095456</v>
      </c>
      <c r="AK11" s="9">
        <v>100629033</v>
      </c>
      <c r="AL11" s="9">
        <v>357156656</v>
      </c>
      <c r="AM11" s="9">
        <v>105540834</v>
      </c>
      <c r="AN11" s="9">
        <v>595318148</v>
      </c>
      <c r="AO11" s="17">
        <f t="shared" si="14"/>
        <v>6874783366.8699999</v>
      </c>
      <c r="AP11" s="9">
        <v>226274700</v>
      </c>
      <c r="AQ11" s="9">
        <v>230106005</v>
      </c>
      <c r="AR11" s="9">
        <v>294783367</v>
      </c>
      <c r="AS11" s="9">
        <v>259014823</v>
      </c>
      <c r="AT11" s="9">
        <v>146088563</v>
      </c>
      <c r="AU11" s="9">
        <v>227167276</v>
      </c>
      <c r="AV11" s="9">
        <v>407553532</v>
      </c>
      <c r="AW11" s="9">
        <v>124292466</v>
      </c>
      <c r="AX11" s="9">
        <v>222980879.87</v>
      </c>
      <c r="AY11" s="9">
        <v>314188343</v>
      </c>
      <c r="AZ11" s="9">
        <v>225765383</v>
      </c>
      <c r="BA11" s="9">
        <v>382440422</v>
      </c>
      <c r="BB11" s="9">
        <v>304927245</v>
      </c>
      <c r="BC11" s="9">
        <v>101988924</v>
      </c>
      <c r="BD11" s="9">
        <v>323872457</v>
      </c>
      <c r="BE11" s="9">
        <v>369207778</v>
      </c>
      <c r="BF11" s="9">
        <v>211375589</v>
      </c>
      <c r="BG11" s="9">
        <v>224621454</v>
      </c>
      <c r="BH11" s="9">
        <v>114699900</v>
      </c>
      <c r="BI11" s="9">
        <v>358100937</v>
      </c>
      <c r="BJ11" s="9">
        <v>446838462</v>
      </c>
      <c r="BK11" s="9">
        <v>267940632</v>
      </c>
      <c r="BL11" s="9">
        <v>368958870</v>
      </c>
      <c r="BM11" s="9">
        <v>380198700</v>
      </c>
      <c r="BN11" s="9">
        <v>341396659</v>
      </c>
    </row>
    <row r="12" spans="1:66" ht="14.25">
      <c r="A12" s="8" t="s">
        <v>6</v>
      </c>
      <c r="B12" s="9">
        <v>1495756900</v>
      </c>
      <c r="C12" s="9">
        <v>1495756900</v>
      </c>
      <c r="D12" s="9">
        <v>2877513800</v>
      </c>
      <c r="E12" s="9">
        <v>4259270699.999999</v>
      </c>
      <c r="F12" s="12">
        <f t="shared" si="0"/>
        <v>1737768046</v>
      </c>
      <c r="G12" s="17">
        <f t="shared" si="1"/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7">
        <f t="shared" si="8"/>
        <v>307745854</v>
      </c>
      <c r="AB12" s="9">
        <v>16562544</v>
      </c>
      <c r="AC12" s="9"/>
      <c r="AD12" s="9">
        <v>164951665</v>
      </c>
      <c r="AE12" s="9"/>
      <c r="AF12" s="9"/>
      <c r="AG12" s="9">
        <v>78973749</v>
      </c>
      <c r="AH12" s="9">
        <v>46104300</v>
      </c>
      <c r="AI12" s="9"/>
      <c r="AJ12" s="9"/>
      <c r="AK12" s="9"/>
      <c r="AL12" s="9"/>
      <c r="AM12" s="9">
        <v>1153596</v>
      </c>
      <c r="AN12" s="9"/>
      <c r="AO12" s="17">
        <f t="shared" si="14"/>
        <v>1430022192</v>
      </c>
      <c r="AP12" s="9">
        <v>102938700</v>
      </c>
      <c r="AQ12" s="9">
        <v>90650400</v>
      </c>
      <c r="AR12" s="9">
        <v>73602600</v>
      </c>
      <c r="AS12" s="9">
        <v>78227562</v>
      </c>
      <c r="AT12" s="9">
        <v>43179600</v>
      </c>
      <c r="AU12" s="9">
        <v>96816342</v>
      </c>
      <c r="AV12" s="9">
        <v>154052500</v>
      </c>
      <c r="AW12" s="9"/>
      <c r="AX12" s="9">
        <v>52457700</v>
      </c>
      <c r="AY12" s="9">
        <v>140572074</v>
      </c>
      <c r="AZ12" s="9">
        <v>33080479</v>
      </c>
      <c r="BA12" s="9">
        <v>45122278</v>
      </c>
      <c r="BB12" s="9">
        <v>107723100</v>
      </c>
      <c r="BC12" s="9"/>
      <c r="BD12" s="9"/>
      <c r="BE12" s="9"/>
      <c r="BF12" s="9">
        <v>56896500</v>
      </c>
      <c r="BG12" s="9"/>
      <c r="BH12" s="9"/>
      <c r="BI12" s="9">
        <v>8389900</v>
      </c>
      <c r="BJ12" s="9">
        <v>53886157</v>
      </c>
      <c r="BK12" s="9">
        <v>122120500</v>
      </c>
      <c r="BL12" s="9">
        <v>100534800</v>
      </c>
      <c r="BM12" s="9"/>
      <c r="BN12" s="9">
        <v>69771000</v>
      </c>
    </row>
    <row r="13" spans="1:66" ht="14.25">
      <c r="A13" s="8" t="s">
        <v>7</v>
      </c>
      <c r="B13" s="9">
        <v>516327100</v>
      </c>
      <c r="C13" s="9">
        <v>516327100</v>
      </c>
      <c r="D13" s="9">
        <v>1029564600</v>
      </c>
      <c r="E13" s="9">
        <v>1542802100</v>
      </c>
      <c r="F13" s="12">
        <f t="shared" si="0"/>
        <v>533389816</v>
      </c>
      <c r="G13" s="17">
        <f t="shared" si="1"/>
        <v>302000000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>
        <v>302000000</v>
      </c>
      <c r="Z13" s="9"/>
      <c r="AA13" s="17">
        <f t="shared" si="8"/>
        <v>9845364</v>
      </c>
      <c r="AB13" s="9">
        <v>9845364</v>
      </c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7">
        <f t="shared" si="14"/>
        <v>221544452</v>
      </c>
      <c r="AP13" s="9">
        <v>13909370</v>
      </c>
      <c r="AQ13" s="9">
        <v>13157361</v>
      </c>
      <c r="AR13" s="9">
        <v>4069200</v>
      </c>
      <c r="AS13" s="9"/>
      <c r="AT13" s="9">
        <v>6796237</v>
      </c>
      <c r="AU13" s="9"/>
      <c r="AV13" s="9">
        <v>9198487</v>
      </c>
      <c r="AW13" s="9">
        <v>5989500</v>
      </c>
      <c r="AX13" s="9">
        <v>17994900</v>
      </c>
      <c r="AY13" s="9">
        <v>4066400</v>
      </c>
      <c r="AZ13" s="9">
        <v>10928700</v>
      </c>
      <c r="BA13" s="9">
        <v>60205200</v>
      </c>
      <c r="BB13" s="9">
        <v>2209748</v>
      </c>
      <c r="BC13" s="9"/>
      <c r="BD13" s="9">
        <v>8759689</v>
      </c>
      <c r="BE13" s="9"/>
      <c r="BF13" s="9">
        <v>13472400</v>
      </c>
      <c r="BG13" s="9">
        <v>5285504</v>
      </c>
      <c r="BH13" s="9">
        <v>4899900</v>
      </c>
      <c r="BI13" s="9">
        <v>5376400</v>
      </c>
      <c r="BJ13" s="9"/>
      <c r="BK13" s="9">
        <v>5680556</v>
      </c>
      <c r="BL13" s="9"/>
      <c r="BM13" s="9"/>
      <c r="BN13" s="9">
        <v>29544900</v>
      </c>
    </row>
    <row r="14" spans="1:66" ht="14.25">
      <c r="A14" s="8" t="s">
        <v>8</v>
      </c>
      <c r="B14" s="9">
        <v>9961900</v>
      </c>
      <c r="C14" s="9">
        <v>9961900</v>
      </c>
      <c r="D14" s="9">
        <v>19923800</v>
      </c>
      <c r="E14" s="9">
        <v>29885699.999999996</v>
      </c>
      <c r="F14" s="12">
        <f t="shared" si="0"/>
        <v>6072000</v>
      </c>
      <c r="G14" s="17">
        <f t="shared" si="1"/>
        <v>6072000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>
        <v>6072000</v>
      </c>
      <c r="AA14" s="17">
        <f t="shared" si="8"/>
        <v>0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7">
        <f t="shared" si="14"/>
        <v>0</v>
      </c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s="18" customFormat="1">
      <c r="A15" s="6" t="s">
        <v>9</v>
      </c>
      <c r="B15" s="7">
        <v>244389600</v>
      </c>
      <c r="C15" s="7">
        <f>+C16+C21</f>
        <v>244389600</v>
      </c>
      <c r="D15" s="7">
        <v>477308800.00000006</v>
      </c>
      <c r="E15" s="7">
        <v>710228000</v>
      </c>
      <c r="F15" s="17">
        <f t="shared" si="0"/>
        <v>669683519.20000005</v>
      </c>
      <c r="G15" s="17">
        <f t="shared" si="1"/>
        <v>369223086</v>
      </c>
      <c r="H15" s="7">
        <f>+H16+H21</f>
        <v>4758600</v>
      </c>
      <c r="I15" s="7">
        <f>+I16+I21</f>
        <v>2213000</v>
      </c>
      <c r="J15" s="7">
        <f t="shared" ref="J15" si="183">+J16+J21</f>
        <v>9933700</v>
      </c>
      <c r="K15" s="7">
        <f>+K16+K21</f>
        <v>12621500</v>
      </c>
      <c r="L15" s="7">
        <f>+L16+L21</f>
        <v>9469000</v>
      </c>
      <c r="M15" s="7">
        <f>+M16+M21</f>
        <v>8892400</v>
      </c>
      <c r="N15" s="7">
        <f>+N16+N21</f>
        <v>11079100</v>
      </c>
      <c r="O15" s="7">
        <f t="shared" ref="O15" si="184">+O16+O21</f>
        <v>6916400</v>
      </c>
      <c r="P15" s="7">
        <f t="shared" ref="P15" si="185">+P16+P21</f>
        <v>6969700</v>
      </c>
      <c r="Q15" s="7">
        <f>+Q16+Q21</f>
        <v>12758800</v>
      </c>
      <c r="R15" s="7">
        <f>+R16+R21</f>
        <v>7945000</v>
      </c>
      <c r="S15" s="7">
        <f>+S16+S21</f>
        <v>9771100</v>
      </c>
      <c r="T15" s="7">
        <f t="shared" ref="T15" si="186">+T16+T21</f>
        <v>11044000</v>
      </c>
      <c r="U15" s="7">
        <f>+U16+U21</f>
        <v>8106500</v>
      </c>
      <c r="V15" s="7">
        <f t="shared" ref="V15" si="187">+V16+V21</f>
        <v>8863600</v>
      </c>
      <c r="W15" s="7">
        <f t="shared" ref="W15" si="188">+W16+W21</f>
        <v>9730000</v>
      </c>
      <c r="X15" s="7">
        <f>+X16+X21</f>
        <v>8507500</v>
      </c>
      <c r="Y15" s="7">
        <f>+Y16+Y21</f>
        <v>202064786</v>
      </c>
      <c r="Z15" s="7">
        <f>+Z16+Z21</f>
        <v>17578400</v>
      </c>
      <c r="AA15" s="17">
        <f t="shared" si="8"/>
        <v>132962839.2</v>
      </c>
      <c r="AB15" s="7">
        <f>+AB16+AB21</f>
        <v>5432100</v>
      </c>
      <c r="AC15" s="7">
        <f>+AC16+AC21</f>
        <v>12843600</v>
      </c>
      <c r="AD15" s="7">
        <f>+AD16+AD21</f>
        <v>13814400</v>
      </c>
      <c r="AE15" s="7">
        <f>+AE16+AE21</f>
        <v>19470900</v>
      </c>
      <c r="AF15" s="7">
        <f t="shared" ref="AF15" si="189">+AF16+AF21</f>
        <v>8408310</v>
      </c>
      <c r="AG15" s="7">
        <f t="shared" ref="AG15" si="190">+AG16+AG21</f>
        <v>32228952</v>
      </c>
      <c r="AH15" s="7">
        <f>+AH16+AH21</f>
        <v>3170700</v>
      </c>
      <c r="AI15" s="7">
        <f>+AI16+AI21</f>
        <v>6524100</v>
      </c>
      <c r="AJ15" s="7">
        <f t="shared" ref="AJ15" si="191">+AJ16+AJ21</f>
        <v>8399159</v>
      </c>
      <c r="AK15" s="7">
        <f>+AK16+AK21</f>
        <v>2939918.2</v>
      </c>
      <c r="AL15" s="7">
        <f>+AL16+AL21</f>
        <v>7403700</v>
      </c>
      <c r="AM15" s="7">
        <f t="shared" ref="AM15" si="192">+AM16+AM21</f>
        <v>2862000</v>
      </c>
      <c r="AN15" s="7">
        <f t="shared" ref="AN15" si="193">+AN16+AN21</f>
        <v>9465000</v>
      </c>
      <c r="AO15" s="17">
        <f t="shared" si="14"/>
        <v>167497594</v>
      </c>
      <c r="AP15" s="7">
        <f t="shared" ref="AP15" si="194">+AP16+AP21</f>
        <v>7098300</v>
      </c>
      <c r="AQ15" s="7">
        <f t="shared" ref="AQ15" si="195">+AQ16+AQ21</f>
        <v>6444990</v>
      </c>
      <c r="AR15" s="7">
        <f t="shared" ref="AR15" si="196">+AR16+AR21</f>
        <v>6301800</v>
      </c>
      <c r="AS15" s="7">
        <f t="shared" ref="AS15" si="197">+AS16+AS21</f>
        <v>6405000</v>
      </c>
      <c r="AT15" s="7">
        <f t="shared" ref="AT15" si="198">+AT16+AT21</f>
        <v>4095900</v>
      </c>
      <c r="AU15" s="7">
        <f t="shared" ref="AU15" si="199">+AU16+AU21</f>
        <v>6674700</v>
      </c>
      <c r="AV15" s="7">
        <f t="shared" ref="AV15" si="200">+AV16+AV21</f>
        <v>8464135</v>
      </c>
      <c r="AW15" s="7">
        <f t="shared" ref="AW15" si="201">+AW16+AW21</f>
        <v>3340932</v>
      </c>
      <c r="AX15" s="7">
        <f t="shared" ref="AX15" si="202">+AX16+AX21</f>
        <v>4869300</v>
      </c>
      <c r="AY15" s="7">
        <f t="shared" ref="AY15" si="203">+AY16+AY21</f>
        <v>5865400</v>
      </c>
      <c r="AZ15" s="7">
        <f t="shared" ref="AZ15" si="204">+AZ16+AZ21</f>
        <v>5041800</v>
      </c>
      <c r="BA15" s="7">
        <f t="shared" ref="BA15" si="205">+BA16+BA21</f>
        <v>11063400</v>
      </c>
      <c r="BB15" s="7">
        <f t="shared" ref="BB15" si="206">+BB16+BB21</f>
        <v>21236240</v>
      </c>
      <c r="BC15" s="7">
        <f t="shared" ref="BC15" si="207">+BC16+BC21</f>
        <v>2125500</v>
      </c>
      <c r="BD15" s="7">
        <f t="shared" ref="BD15" si="208">+BD16+BD21</f>
        <v>8118900</v>
      </c>
      <c r="BE15" s="7">
        <f t="shared" ref="BE15" si="209">+BE16+BE21</f>
        <v>5821200</v>
      </c>
      <c r="BF15" s="7">
        <f t="shared" ref="BF15" si="210">+BF16+BF21</f>
        <v>5375700</v>
      </c>
      <c r="BG15" s="7">
        <f t="shared" ref="BG15" si="211">+BG16+BG21</f>
        <v>4371000</v>
      </c>
      <c r="BH15" s="7">
        <f t="shared" ref="BH15" si="212">+BH16+BH21</f>
        <v>2431200</v>
      </c>
      <c r="BI15" s="7">
        <f t="shared" ref="BI15" si="213">+BI16+BI21</f>
        <v>4939000</v>
      </c>
      <c r="BJ15" s="7">
        <f t="shared" ref="BJ15" si="214">+BJ16+BJ21</f>
        <v>6113400</v>
      </c>
      <c r="BK15" s="7">
        <f t="shared" ref="BK15" si="215">+BK16+BK21</f>
        <v>8408100</v>
      </c>
      <c r="BL15" s="7">
        <f t="shared" ref="BL15" si="216">+BL16+BL21</f>
        <v>7402097</v>
      </c>
      <c r="BM15" s="7">
        <f t="shared" ref="BM15" si="217">+BM16+BM21</f>
        <v>7043400</v>
      </c>
      <c r="BN15" s="7">
        <f t="shared" ref="BN15" si="218">+BN16+BN21</f>
        <v>8446200</v>
      </c>
    </row>
    <row r="16" spans="1:66" s="18" customFormat="1">
      <c r="A16" s="6" t="s">
        <v>10</v>
      </c>
      <c r="B16" s="7">
        <v>22864800</v>
      </c>
      <c r="C16" s="7">
        <f>+C17+C18+C19+C20</f>
        <v>22864800</v>
      </c>
      <c r="D16" s="7">
        <v>40810800</v>
      </c>
      <c r="E16" s="7">
        <v>58756800</v>
      </c>
      <c r="F16" s="17">
        <f t="shared" si="0"/>
        <v>0</v>
      </c>
      <c r="G16" s="17">
        <f t="shared" si="1"/>
        <v>0</v>
      </c>
      <c r="H16" s="7">
        <f>+H17+H18+H19+H20</f>
        <v>0</v>
      </c>
      <c r="I16" s="7">
        <f>+I17+I18+I19+I20</f>
        <v>0</v>
      </c>
      <c r="J16" s="7">
        <f t="shared" ref="J16" si="219">+J17+J18+J19+J20</f>
        <v>0</v>
      </c>
      <c r="K16" s="7">
        <f>+K17+K18+K19+K20</f>
        <v>0</v>
      </c>
      <c r="L16" s="7">
        <f>+L17+L18+L19+L20</f>
        <v>0</v>
      </c>
      <c r="M16" s="7">
        <f>+M17+M18+M19+M20</f>
        <v>0</v>
      </c>
      <c r="N16" s="7">
        <f>+N17+N18+N19+N20</f>
        <v>0</v>
      </c>
      <c r="O16" s="7">
        <f t="shared" ref="O16" si="220">+O17+O18+O19+O20</f>
        <v>0</v>
      </c>
      <c r="P16" s="7">
        <f t="shared" ref="P16" si="221">+P17+P18+P19+P20</f>
        <v>0</v>
      </c>
      <c r="Q16" s="7">
        <f>+Q17+Q18+Q19+Q20</f>
        <v>0</v>
      </c>
      <c r="R16" s="7">
        <f>+R17+R18+R19+R20</f>
        <v>0</v>
      </c>
      <c r="S16" s="7">
        <f>+S17+S18+S19+S20</f>
        <v>0</v>
      </c>
      <c r="T16" s="7">
        <f t="shared" ref="T16" si="222">+T17+T18+T19+T20</f>
        <v>0</v>
      </c>
      <c r="U16" s="7">
        <f>+U17+U18+U19+U20</f>
        <v>0</v>
      </c>
      <c r="V16" s="7">
        <f t="shared" ref="V16" si="223">+V17+V18+V19+V20</f>
        <v>0</v>
      </c>
      <c r="W16" s="7">
        <f t="shared" ref="W16" si="224">+W17+W18+W19+W20</f>
        <v>0</v>
      </c>
      <c r="X16" s="7">
        <f>+X17+X18+X19+X20</f>
        <v>0</v>
      </c>
      <c r="Y16" s="7">
        <f>+Y17+Y18+Y19+Y20</f>
        <v>0</v>
      </c>
      <c r="Z16" s="7">
        <f>+Z17+Z18+Z19+Z20</f>
        <v>0</v>
      </c>
      <c r="AA16" s="17">
        <f t="shared" si="8"/>
        <v>0</v>
      </c>
      <c r="AB16" s="7">
        <f>+AB17+AB18+AB19+AB20</f>
        <v>0</v>
      </c>
      <c r="AC16" s="7">
        <f>+AC17+AC18+AC19+AC20</f>
        <v>0</v>
      </c>
      <c r="AD16" s="7">
        <f>+AD17+AD18+AD19+AD20</f>
        <v>0</v>
      </c>
      <c r="AE16" s="7">
        <f>+AE17+AE18+AE19+AE20</f>
        <v>0</v>
      </c>
      <c r="AF16" s="7">
        <f t="shared" ref="AF16" si="225">+AF17+AF18+AF19+AF20</f>
        <v>0</v>
      </c>
      <c r="AG16" s="7">
        <f t="shared" ref="AG16" si="226">+AG17+AG18+AG19+AG20</f>
        <v>0</v>
      </c>
      <c r="AH16" s="7">
        <f>+AH17+AH18+AH19+AH20</f>
        <v>0</v>
      </c>
      <c r="AI16" s="7">
        <f>+AI17+AI18+AI19+AI20</f>
        <v>0</v>
      </c>
      <c r="AJ16" s="7">
        <f t="shared" ref="AJ16" si="227">+AJ17+AJ18+AJ19+AJ20</f>
        <v>0</v>
      </c>
      <c r="AK16" s="7">
        <f>+AK17+AK18+AK19+AK20</f>
        <v>0</v>
      </c>
      <c r="AL16" s="7">
        <f>+AL17+AL18+AL19+AL20</f>
        <v>0</v>
      </c>
      <c r="AM16" s="7">
        <f t="shared" ref="AM16" si="228">+AM17+AM18+AM19+AM20</f>
        <v>0</v>
      </c>
      <c r="AN16" s="7">
        <f t="shared" ref="AN16" si="229">+AN17+AN18+AN19+AN20</f>
        <v>0</v>
      </c>
      <c r="AO16" s="17">
        <f t="shared" si="14"/>
        <v>0</v>
      </c>
      <c r="AP16" s="7">
        <f t="shared" ref="AP16" si="230">+AP17+AP18+AP19+AP20</f>
        <v>0</v>
      </c>
      <c r="AQ16" s="7">
        <f t="shared" ref="AQ16" si="231">+AQ17+AQ18+AQ19+AQ20</f>
        <v>0</v>
      </c>
      <c r="AR16" s="7">
        <f t="shared" ref="AR16" si="232">+AR17+AR18+AR19+AR20</f>
        <v>0</v>
      </c>
      <c r="AS16" s="7">
        <f t="shared" ref="AS16" si="233">+AS17+AS18+AS19+AS20</f>
        <v>0</v>
      </c>
      <c r="AT16" s="7">
        <f t="shared" ref="AT16" si="234">+AT17+AT18+AT19+AT20</f>
        <v>0</v>
      </c>
      <c r="AU16" s="7">
        <f t="shared" ref="AU16" si="235">+AU17+AU18+AU19+AU20</f>
        <v>0</v>
      </c>
      <c r="AV16" s="7">
        <f t="shared" ref="AV16" si="236">+AV17+AV18+AV19+AV20</f>
        <v>0</v>
      </c>
      <c r="AW16" s="7">
        <f t="shared" ref="AW16" si="237">+AW17+AW18+AW19+AW20</f>
        <v>0</v>
      </c>
      <c r="AX16" s="7">
        <f t="shared" ref="AX16" si="238">+AX17+AX18+AX19+AX20</f>
        <v>0</v>
      </c>
      <c r="AY16" s="7">
        <f t="shared" ref="AY16" si="239">+AY17+AY18+AY19+AY20</f>
        <v>0</v>
      </c>
      <c r="AZ16" s="7">
        <f t="shared" ref="AZ16" si="240">+AZ17+AZ18+AZ19+AZ20</f>
        <v>0</v>
      </c>
      <c r="BA16" s="7">
        <f t="shared" ref="BA16" si="241">+BA17+BA18+BA19+BA20</f>
        <v>0</v>
      </c>
      <c r="BB16" s="7">
        <f t="shared" ref="BB16" si="242">+BB17+BB18+BB19+BB20</f>
        <v>0</v>
      </c>
      <c r="BC16" s="7">
        <f t="shared" ref="BC16" si="243">+BC17+BC18+BC19+BC20</f>
        <v>0</v>
      </c>
      <c r="BD16" s="7">
        <f t="shared" ref="BD16" si="244">+BD17+BD18+BD19+BD20</f>
        <v>0</v>
      </c>
      <c r="BE16" s="7">
        <f t="shared" ref="BE16" si="245">+BE17+BE18+BE19+BE20</f>
        <v>0</v>
      </c>
      <c r="BF16" s="7">
        <f t="shared" ref="BF16" si="246">+BF17+BF18+BF19+BF20</f>
        <v>0</v>
      </c>
      <c r="BG16" s="7">
        <f t="shared" ref="BG16" si="247">+BG17+BG18+BG19+BG20</f>
        <v>0</v>
      </c>
      <c r="BH16" s="7">
        <f t="shared" ref="BH16" si="248">+BH17+BH18+BH19+BH20</f>
        <v>0</v>
      </c>
      <c r="BI16" s="7">
        <f t="shared" ref="BI16" si="249">+BI17+BI18+BI19+BI20</f>
        <v>0</v>
      </c>
      <c r="BJ16" s="7">
        <f t="shared" ref="BJ16" si="250">+BJ17+BJ18+BJ19+BJ20</f>
        <v>0</v>
      </c>
      <c r="BK16" s="7">
        <f t="shared" ref="BK16" si="251">+BK17+BK18+BK19+BK20</f>
        <v>0</v>
      </c>
      <c r="BL16" s="7">
        <f t="shared" ref="BL16" si="252">+BL17+BL18+BL19+BL20</f>
        <v>0</v>
      </c>
      <c r="BM16" s="7">
        <f t="shared" ref="BM16" si="253">+BM17+BM18+BM19+BM20</f>
        <v>0</v>
      </c>
      <c r="BN16" s="7">
        <f t="shared" ref="BN16" si="254">+BN17+BN18+BN19+BN20</f>
        <v>0</v>
      </c>
    </row>
    <row r="17" spans="1:66" ht="14.25">
      <c r="A17" s="8" t="s">
        <v>11</v>
      </c>
      <c r="B17" s="9">
        <v>17785700</v>
      </c>
      <c r="C17" s="9">
        <v>17785700</v>
      </c>
      <c r="D17" s="9">
        <v>31745800.000000004</v>
      </c>
      <c r="E17" s="9">
        <v>45705900</v>
      </c>
      <c r="F17" s="12">
        <f t="shared" si="0"/>
        <v>0</v>
      </c>
      <c r="G17" s="17">
        <f t="shared" si="1"/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7">
        <f t="shared" si="8"/>
        <v>0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7">
        <f t="shared" si="14"/>
        <v>0</v>
      </c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ht="14.25">
      <c r="A18" s="8" t="s">
        <v>12</v>
      </c>
      <c r="B18" s="9">
        <v>2031100</v>
      </c>
      <c r="C18" s="9">
        <v>2031100</v>
      </c>
      <c r="D18" s="9">
        <v>3624800</v>
      </c>
      <c r="E18" s="9">
        <v>5218500</v>
      </c>
      <c r="F18" s="12">
        <f t="shared" si="0"/>
        <v>0</v>
      </c>
      <c r="G18" s="17">
        <f t="shared" si="1"/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7">
        <f t="shared" si="8"/>
        <v>0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7">
        <f t="shared" si="14"/>
        <v>0</v>
      </c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ht="14.25">
      <c r="A19" s="8" t="s">
        <v>13</v>
      </c>
      <c r="B19" s="9">
        <v>2540300</v>
      </c>
      <c r="C19" s="9">
        <v>2540300</v>
      </c>
      <c r="D19" s="9">
        <v>4534000</v>
      </c>
      <c r="E19" s="9">
        <v>6527700</v>
      </c>
      <c r="F19" s="12">
        <f t="shared" si="0"/>
        <v>0</v>
      </c>
      <c r="G19" s="17">
        <f t="shared" si="1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7">
        <f t="shared" si="8"/>
        <v>0</v>
      </c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7">
        <f t="shared" si="14"/>
        <v>0</v>
      </c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ht="14.25">
      <c r="A20" s="8" t="s">
        <v>14</v>
      </c>
      <c r="B20" s="9">
        <v>507700</v>
      </c>
      <c r="C20" s="9">
        <v>507700</v>
      </c>
      <c r="D20" s="9">
        <v>906200</v>
      </c>
      <c r="E20" s="9">
        <v>1304700</v>
      </c>
      <c r="F20" s="12">
        <f t="shared" si="0"/>
        <v>0</v>
      </c>
      <c r="G20" s="17">
        <f t="shared" si="1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7">
        <f t="shared" si="8"/>
        <v>0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7">
        <f t="shared" si="14"/>
        <v>0</v>
      </c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ht="14.25">
      <c r="A21" s="8" t="s">
        <v>15</v>
      </c>
      <c r="B21" s="9">
        <v>221524800</v>
      </c>
      <c r="C21" s="9">
        <v>221524800</v>
      </c>
      <c r="D21" s="9">
        <v>436498000</v>
      </c>
      <c r="E21" s="9">
        <v>651471200</v>
      </c>
      <c r="F21" s="12">
        <f t="shared" si="0"/>
        <v>669683519.20000005</v>
      </c>
      <c r="G21" s="17">
        <f t="shared" si="1"/>
        <v>369223086</v>
      </c>
      <c r="H21" s="9">
        <v>4758600</v>
      </c>
      <c r="I21" s="9">
        <v>2213000</v>
      </c>
      <c r="J21" s="9">
        <v>9933700</v>
      </c>
      <c r="K21" s="9">
        <v>12621500</v>
      </c>
      <c r="L21" s="9">
        <v>9469000</v>
      </c>
      <c r="M21" s="9">
        <v>8892400</v>
      </c>
      <c r="N21" s="9">
        <v>11079100</v>
      </c>
      <c r="O21" s="9">
        <v>6916400</v>
      </c>
      <c r="P21" s="9">
        <v>6969700</v>
      </c>
      <c r="Q21" s="9">
        <v>12758800</v>
      </c>
      <c r="R21" s="9">
        <v>7945000</v>
      </c>
      <c r="S21" s="9">
        <v>9771100</v>
      </c>
      <c r="T21" s="9">
        <v>11044000</v>
      </c>
      <c r="U21" s="9">
        <v>8106500</v>
      </c>
      <c r="V21" s="9">
        <v>8863600</v>
      </c>
      <c r="W21" s="9">
        <v>9730000</v>
      </c>
      <c r="X21" s="9">
        <v>8507500</v>
      </c>
      <c r="Y21" s="9">
        <v>202064786</v>
      </c>
      <c r="Z21" s="9">
        <v>17578400</v>
      </c>
      <c r="AA21" s="17">
        <f t="shared" si="8"/>
        <v>132962839.2</v>
      </c>
      <c r="AB21" s="9">
        <v>5432100</v>
      </c>
      <c r="AC21" s="9">
        <v>12843600</v>
      </c>
      <c r="AD21" s="9">
        <v>13814400</v>
      </c>
      <c r="AE21" s="9">
        <v>19470900</v>
      </c>
      <c r="AF21" s="9">
        <v>8408310</v>
      </c>
      <c r="AG21" s="9">
        <v>32228952</v>
      </c>
      <c r="AH21" s="9">
        <v>3170700</v>
      </c>
      <c r="AI21" s="9">
        <v>6524100</v>
      </c>
      <c r="AJ21" s="9">
        <v>8399159</v>
      </c>
      <c r="AK21" s="9">
        <v>2939918.2</v>
      </c>
      <c r="AL21" s="9">
        <v>7403700</v>
      </c>
      <c r="AM21" s="9">
        <v>2862000</v>
      </c>
      <c r="AN21" s="9">
        <v>9465000</v>
      </c>
      <c r="AO21" s="17">
        <f t="shared" si="14"/>
        <v>167497594</v>
      </c>
      <c r="AP21" s="9">
        <v>7098300</v>
      </c>
      <c r="AQ21" s="9">
        <v>6444990</v>
      </c>
      <c r="AR21" s="9">
        <v>6301800</v>
      </c>
      <c r="AS21" s="9">
        <v>6405000</v>
      </c>
      <c r="AT21" s="9">
        <v>4095900</v>
      </c>
      <c r="AU21" s="9">
        <v>6674700</v>
      </c>
      <c r="AV21" s="9">
        <v>8464135</v>
      </c>
      <c r="AW21" s="9">
        <v>3340932</v>
      </c>
      <c r="AX21" s="9">
        <v>4869300</v>
      </c>
      <c r="AY21" s="9">
        <v>5865400</v>
      </c>
      <c r="AZ21" s="9">
        <v>5041800</v>
      </c>
      <c r="BA21" s="9">
        <v>11063400</v>
      </c>
      <c r="BB21" s="9">
        <v>21236240</v>
      </c>
      <c r="BC21" s="9">
        <v>2125500</v>
      </c>
      <c r="BD21" s="9">
        <v>8118900</v>
      </c>
      <c r="BE21" s="9">
        <v>5821200</v>
      </c>
      <c r="BF21" s="9">
        <v>5375700</v>
      </c>
      <c r="BG21" s="9">
        <v>4371000</v>
      </c>
      <c r="BH21" s="9">
        <v>2431200</v>
      </c>
      <c r="BI21" s="9">
        <v>4939000</v>
      </c>
      <c r="BJ21" s="9">
        <v>6113400</v>
      </c>
      <c r="BK21" s="9">
        <v>8408100</v>
      </c>
      <c r="BL21" s="9">
        <v>7402097</v>
      </c>
      <c r="BM21" s="9">
        <v>7043400</v>
      </c>
      <c r="BN21" s="9">
        <v>8446200</v>
      </c>
    </row>
    <row r="22" spans="1:66" s="18" customFormat="1">
      <c r="A22" s="6" t="s">
        <v>16</v>
      </c>
      <c r="B22" s="7">
        <v>2144521400</v>
      </c>
      <c r="C22" s="7">
        <f>+C23+C24+C25+C26+C27+C28+C29+C30+C31+C32+C33+C38+C39+C40+C41+C42+C43+C44+C51</f>
        <v>2144521400</v>
      </c>
      <c r="D22" s="7">
        <v>4823798000</v>
      </c>
      <c r="E22" s="7">
        <v>7549943700</v>
      </c>
      <c r="F22" s="17">
        <f t="shared" si="0"/>
        <v>4136580083.1099997</v>
      </c>
      <c r="G22" s="17">
        <f t="shared" si="1"/>
        <v>851084533.45000005</v>
      </c>
      <c r="H22" s="7">
        <f>+H23+H24+H25+H26+H27+H28+H29+H30+H31+H32+H33+H38+H39+H40+H41+H42+H43+H44+H51</f>
        <v>31221446</v>
      </c>
      <c r="I22" s="7">
        <f>+I23+I24+I25+I26+I27+I28+I29+I30+I31+I32+I33+I38+I39+I40+I41+I42+I43+I44+I51</f>
        <v>12892070.99</v>
      </c>
      <c r="J22" s="7">
        <f t="shared" ref="J22" si="255">+J23+J24+J25+J26+J27+J28+J29+J30+J31+J32+J33+J38+J39+J40+J41+J42+J43+J44+J51</f>
        <v>31193067.300000001</v>
      </c>
      <c r="K22" s="7">
        <f>+K23+K24+K25+K26+K27+K28+K29+K30+K31+K32+K33+K38+K39+K40+K41+K42+K43+K44+K51</f>
        <v>19155013</v>
      </c>
      <c r="L22" s="7">
        <f>+L23+L24+L25+L26+L27+L28+L29+L30+L31+L32+L33+L38+L39+L40+L41+L42+L43+L44+L51</f>
        <v>16815970</v>
      </c>
      <c r="M22" s="7">
        <f>+M23+M24+M25+M26+M27+M28+M29+M30+M31+M32+M33+M38+M39+M40+M41+M42+M43+M44+M51</f>
        <v>42661900</v>
      </c>
      <c r="N22" s="7">
        <f>+N23+N24+N25+N26+N27+N28+N29+N30+N31+N32+N33+N38+N39+N40+N41+N42+N43+N44+N51</f>
        <v>30222720</v>
      </c>
      <c r="O22" s="7">
        <f t="shared" ref="O22" si="256">+O23+O24+O25+O26+O27+O28+O29+O30+O31+O32+O33+O38+O39+O40+O41+O42+O43+O44+O51</f>
        <v>20574347.130000003</v>
      </c>
      <c r="P22" s="7">
        <f t="shared" ref="P22" si="257">+P23+P24+P25+P26+P27+P28+P29+P30+P31+P32+P33+P38+P39+P40+P41+P42+P43+P44+P51</f>
        <v>23207900</v>
      </c>
      <c r="Q22" s="7">
        <f>+Q23+Q24+Q25+Q26+Q27+Q28+Q29+Q30+Q31+Q32+Q33+Q38+Q39+Q40+Q41+Q42+Q43+Q44+Q51</f>
        <v>51445000</v>
      </c>
      <c r="R22" s="7">
        <f>+R23+R24+R25+R26+R27+R28+R29+R30+R31+R32+R33+R38+R39+R40+R41+R42+R43+R44+R51</f>
        <v>17852801</v>
      </c>
      <c r="S22" s="7">
        <f>+S23+S24+S25+S26+S27+S28+S29+S30+S31+S32+S33+S38+S39+S40+S41+S42+S43+S44+S51</f>
        <v>33971270.219999999</v>
      </c>
      <c r="T22" s="7">
        <f t="shared" ref="T22" si="258">+T23+T24+T25+T26+T27+T28+T29+T30+T31+T32+T33+T38+T39+T40+T41+T42+T43+T44+T51</f>
        <v>44566184</v>
      </c>
      <c r="U22" s="7">
        <f>+U23+U24+U25+U26+U27+U28+U29+U30+U31+U32+U33+U38+U39+U40+U41+U42+U43+U44+U51</f>
        <v>25404068.810000002</v>
      </c>
      <c r="V22" s="7">
        <f t="shared" ref="V22" si="259">+V23+V24+V25+V26+V27+V28+V29+V30+V31+V32+V33+V38+V39+V40+V41+V42+V43+V44+V51</f>
        <v>28736164</v>
      </c>
      <c r="W22" s="7">
        <f t="shared" ref="W22" si="260">+W23+W24+W25+W26+W27+W28+W29+W30+W31+W32+W33+W38+W39+W40+W41+W42+W43+W44+W51</f>
        <v>30440280</v>
      </c>
      <c r="X22" s="7">
        <f>+X23+X24+X25+X26+X27+X28+X29+X30+X31+X32+X33+X38+X39+X40+X41+X42+X43+X44+X51</f>
        <v>39035711</v>
      </c>
      <c r="Y22" s="7">
        <f>+Y23+Y24+Y25+Y26+Y27+Y28+Y29+Y30+Y31+Y32+Y33+Y38+Y39+Y40+Y41+Y42+Y43+Y44+Y51</f>
        <v>225584275</v>
      </c>
      <c r="Z22" s="7">
        <f>+Z23+Z24+Z25+Z26+Z27+Z28+Z29+Z30+Z31+Z32+Z33+Z38+Z39+Z40+Z41+Z42+Z43+Z44+Z51</f>
        <v>126104345</v>
      </c>
      <c r="AA22" s="17">
        <f t="shared" si="8"/>
        <v>1846093015.6299999</v>
      </c>
      <c r="AB22" s="7">
        <f>+AB23+AB24+AB25+AB26+AB27+AB28+AB29+AB30+AB31+AB32+AB33+AB38+AB39+AB40+AB41+AB42+AB43+AB44+AB51</f>
        <v>23041319.59</v>
      </c>
      <c r="AC22" s="7">
        <f>+AC23+AC24+AC25+AC26+AC27+AC28+AC29+AC30+AC31+AC32+AC33+AC38+AC39+AC40+AC41+AC42+AC43+AC44+AC51</f>
        <v>75109780.020000011</v>
      </c>
      <c r="AD22" s="7">
        <f>+AD23+AD24+AD25+AD26+AD27+AD28+AD29+AD30+AD31+AD32+AD33+AD38+AD39+AD40+AD41+AD42+AD43+AD44+AD51</f>
        <v>35250662</v>
      </c>
      <c r="AE22" s="7">
        <f>+AE23+AE24+AE25+AE26+AE27+AE28+AE29+AE30+AE31+AE32+AE33+AE38+AE39+AE40+AE41+AE42+AE43+AE44+AE51</f>
        <v>35047375.659999996</v>
      </c>
      <c r="AF22" s="7">
        <f t="shared" ref="AF22" si="261">+AF23+AF24+AF25+AF26+AF27+AF28+AF29+AF30+AF31+AF32+AF33+AF38+AF39+AF40+AF41+AF42+AF43+AF44+AF51</f>
        <v>92635127.010000005</v>
      </c>
      <c r="AG22" s="7">
        <f t="shared" ref="AG22" si="262">+AG23+AG24+AG25+AG26+AG27+AG28+AG29+AG30+AG31+AG32+AG33+AG38+AG39+AG40+AG41+AG42+AG43+AG44+AG51</f>
        <v>482742308.98000002</v>
      </c>
      <c r="AH22" s="7">
        <f>+AH23+AH24+AH25+AH26+AH27+AH28+AH29+AH30+AH31+AH32+AH33+AH38+AH39+AH40+AH41+AH42+AH43+AH44+AH51</f>
        <v>475572859</v>
      </c>
      <c r="AI22" s="7">
        <f>+AI23+AI24+AI25+AI26+AI27+AI28+AI29+AI30+AI31+AI32+AI33+AI38+AI39+AI40+AI41+AI42+AI43+AI44+AI51</f>
        <v>269848710</v>
      </c>
      <c r="AJ22" s="7">
        <f t="shared" ref="AJ22" si="263">+AJ23+AJ24+AJ25+AJ26+AJ27+AJ28+AJ29+AJ30+AJ31+AJ32+AJ33+AJ38+AJ39+AJ40+AJ41+AJ42+AJ43+AJ44+AJ51</f>
        <v>68524281.75999999</v>
      </c>
      <c r="AK22" s="7">
        <f>+AK23+AK24+AK25+AK26+AK27+AK28+AK29+AK30+AK31+AK32+AK33+AK38+AK39+AK40+AK41+AK42+AK43+AK44+AK51</f>
        <v>32175821.609999999</v>
      </c>
      <c r="AL22" s="7">
        <f>+AL23+AL24+AL25+AL26+AL27+AL28+AL29+AL30+AL31+AL32+AL33+AL38+AL39+AL40+AL41+AL42+AL43+AL44+AL51</f>
        <v>58910000</v>
      </c>
      <c r="AM22" s="7">
        <f t="shared" ref="AM22" si="264">+AM23+AM24+AM25+AM26+AM27+AM28+AM29+AM30+AM31+AM32+AM33+AM38+AM39+AM40+AM41+AM42+AM43+AM44+AM51</f>
        <v>6728842</v>
      </c>
      <c r="AN22" s="7">
        <f t="shared" ref="AN22" si="265">+AN23+AN24+AN25+AN26+AN27+AN28+AN29+AN30+AN31+AN32+AN33+AN38+AN39+AN40+AN41+AN42+AN43+AN44+AN51</f>
        <v>190505928</v>
      </c>
      <c r="AO22" s="17">
        <f t="shared" si="14"/>
        <v>1439402534.03</v>
      </c>
      <c r="AP22" s="7">
        <f t="shared" ref="AP22" si="266">+AP23+AP24+AP25+AP26+AP27+AP28+AP29+AP30+AP31+AP32+AP33+AP38+AP39+AP40+AP41+AP42+AP43+AP44+AP51</f>
        <v>78090242</v>
      </c>
      <c r="AQ22" s="7">
        <f t="shared" ref="AQ22" si="267">+AQ23+AQ24+AQ25+AQ26+AQ27+AQ28+AQ29+AQ30+AQ31+AQ32+AQ33+AQ38+AQ39+AQ40+AQ41+AQ42+AQ43+AQ44+AQ51</f>
        <v>56551063</v>
      </c>
      <c r="AR22" s="7">
        <f t="shared" ref="AR22" si="268">+AR23+AR24+AR25+AR26+AR27+AR28+AR29+AR30+AR31+AR32+AR33+AR38+AR39+AR40+AR41+AR42+AR43+AR44+AR51</f>
        <v>38340997</v>
      </c>
      <c r="AS22" s="7">
        <f t="shared" ref="AS22" si="269">+AS23+AS24+AS25+AS26+AS27+AS28+AS29+AS30+AS31+AS32+AS33+AS38+AS39+AS40+AS41+AS42+AS43+AS44+AS51</f>
        <v>87377935</v>
      </c>
      <c r="AT22" s="7">
        <f t="shared" ref="AT22" si="270">+AT23+AT24+AT25+AT26+AT27+AT28+AT29+AT30+AT31+AT32+AT33+AT38+AT39+AT40+AT41+AT42+AT43+AT44+AT51</f>
        <v>55449450</v>
      </c>
      <c r="AU22" s="7">
        <f t="shared" ref="AU22" si="271">+AU23+AU24+AU25+AU26+AU27+AU28+AU29+AU30+AU31+AU32+AU33+AU38+AU39+AU40+AU41+AU42+AU43+AU44+AU51</f>
        <v>73931229</v>
      </c>
      <c r="AV22" s="7">
        <f t="shared" ref="AV22" si="272">+AV23+AV24+AV25+AV26+AV27+AV28+AV29+AV30+AV31+AV32+AV33+AV38+AV39+AV40+AV41+AV42+AV43+AV44+AV51</f>
        <v>68568174.280000001</v>
      </c>
      <c r="AW22" s="7">
        <f t="shared" ref="AW22" si="273">+AW23+AW24+AW25+AW26+AW27+AW28+AW29+AW30+AW31+AW32+AW33+AW38+AW39+AW40+AW41+AW42+AW43+AW44+AW51</f>
        <v>11836900.9</v>
      </c>
      <c r="AX22" s="7">
        <f t="shared" ref="AX22" si="274">+AX23+AX24+AX25+AX26+AX27+AX28+AX29+AX30+AX31+AX32+AX33+AX38+AX39+AX40+AX41+AX42+AX43+AX44+AX51</f>
        <v>62717395.350000001</v>
      </c>
      <c r="AY22" s="7">
        <f t="shared" ref="AY22" si="275">+AY23+AY24+AY25+AY26+AY27+AY28+AY29+AY30+AY31+AY32+AY33+AY38+AY39+AY40+AY41+AY42+AY43+AY44+AY51</f>
        <v>67397384</v>
      </c>
      <c r="AZ22" s="7">
        <f t="shared" ref="AZ22" si="276">+AZ23+AZ24+AZ25+AZ26+AZ27+AZ28+AZ29+AZ30+AZ31+AZ32+AZ33+AZ38+AZ39+AZ40+AZ41+AZ42+AZ43+AZ44+AZ51</f>
        <v>45377228</v>
      </c>
      <c r="BA22" s="7">
        <f t="shared" ref="BA22" si="277">+BA23+BA24+BA25+BA26+BA27+BA28+BA29+BA30+BA31+BA32+BA33+BA38+BA39+BA40+BA41+BA42+BA43+BA44+BA51</f>
        <v>70507938</v>
      </c>
      <c r="BB22" s="7">
        <f t="shared" ref="BB22" si="278">+BB23+BB24+BB25+BB26+BB27+BB28+BB29+BB30+BB31+BB32+BB33+BB38+BB39+BB40+BB41+BB42+BB43+BB44+BB51</f>
        <v>55299454</v>
      </c>
      <c r="BC22" s="7">
        <f t="shared" ref="BC22" si="279">+BC23+BC24+BC25+BC26+BC27+BC28+BC29+BC30+BC31+BC32+BC33+BC38+BC39+BC40+BC41+BC42+BC43+BC44+BC51</f>
        <v>16320154</v>
      </c>
      <c r="BD22" s="7">
        <f t="shared" ref="BD22" si="280">+BD23+BD24+BD25+BD26+BD27+BD28+BD29+BD30+BD31+BD32+BD33+BD38+BD39+BD40+BD41+BD42+BD43+BD44+BD51</f>
        <v>65162943</v>
      </c>
      <c r="BE22" s="7">
        <f t="shared" ref="BE22" si="281">+BE23+BE24+BE25+BE26+BE27+BE28+BE29+BE30+BE31+BE32+BE33+BE38+BE39+BE40+BE41+BE42+BE43+BE44+BE51</f>
        <v>55618632</v>
      </c>
      <c r="BF22" s="7">
        <f t="shared" ref="BF22" si="282">+BF23+BF24+BF25+BF26+BF27+BF28+BF29+BF30+BF31+BF32+BF33+BF38+BF39+BF40+BF41+BF42+BF43+BF44+BF51</f>
        <v>54618544</v>
      </c>
      <c r="BG22" s="7">
        <f t="shared" ref="BG22" si="283">+BG23+BG24+BG25+BG26+BG27+BG28+BG29+BG30+BG31+BG32+BG33+BG38+BG39+BG40+BG41+BG42+BG43+BG44+BG51</f>
        <v>28977011</v>
      </c>
      <c r="BH22" s="7">
        <f t="shared" ref="BH22" si="284">+BH23+BH24+BH25+BH26+BH27+BH28+BH29+BH30+BH31+BH32+BH33+BH38+BH39+BH40+BH41+BH42+BH43+BH44+BH51</f>
        <v>17779095</v>
      </c>
      <c r="BI22" s="7">
        <f t="shared" ref="BI22" si="285">+BI23+BI24+BI25+BI26+BI27+BI28+BI29+BI30+BI31+BI32+BI33+BI38+BI39+BI40+BI41+BI42+BI43+BI44+BI51</f>
        <v>56810000</v>
      </c>
      <c r="BJ22" s="7">
        <f t="shared" ref="BJ22" si="286">+BJ23+BJ24+BJ25+BJ26+BJ27+BJ28+BJ29+BJ30+BJ31+BJ32+BJ33+BJ38+BJ39+BJ40+BJ41+BJ42+BJ43+BJ44+BJ51</f>
        <v>99085123.5</v>
      </c>
      <c r="BK22" s="7">
        <f t="shared" ref="BK22" si="287">+BK23+BK24+BK25+BK26+BK27+BK28+BK29+BK30+BK31+BK32+BK33+BK38+BK39+BK40+BK41+BK42+BK43+BK44+BK51</f>
        <v>57610881</v>
      </c>
      <c r="BL22" s="7">
        <f t="shared" ref="BL22" si="288">+BL23+BL24+BL25+BL26+BL27+BL28+BL29+BL30+BL31+BL32+BL33+BL38+BL39+BL40+BL41+BL42+BL43+BL44+BL51</f>
        <v>65603637</v>
      </c>
      <c r="BM22" s="7">
        <f t="shared" ref="BM22" si="289">+BM23+BM24+BM25+BM26+BM27+BM28+BM29+BM30+BM31+BM32+BM33+BM38+BM39+BM40+BM41+BM42+BM43+BM44+BM51</f>
        <v>56508549</v>
      </c>
      <c r="BN22" s="7">
        <f t="shared" ref="BN22" si="290">+BN23+BN24+BN25+BN26+BN27+BN28+BN29+BN30+BN31+BN32+BN33+BN38+BN39+BN40+BN41+BN42+BN43+BN44+BN51</f>
        <v>93862574</v>
      </c>
    </row>
    <row r="23" spans="1:66" ht="14.25">
      <c r="A23" s="8" t="s">
        <v>17</v>
      </c>
      <c r="B23" s="9">
        <v>36769200</v>
      </c>
      <c r="C23" s="9">
        <v>36769200</v>
      </c>
      <c r="D23" s="9">
        <v>127886599.99999999</v>
      </c>
      <c r="E23" s="9">
        <v>194930000</v>
      </c>
      <c r="F23" s="12">
        <f t="shared" si="0"/>
        <v>145838477.69999999</v>
      </c>
      <c r="G23" s="17">
        <f t="shared" si="1"/>
        <v>39614599.700000003</v>
      </c>
      <c r="H23" s="9">
        <v>1337450</v>
      </c>
      <c r="I23" s="9">
        <v>701500</v>
      </c>
      <c r="J23" s="9">
        <v>1184000</v>
      </c>
      <c r="K23" s="9">
        <v>1500000</v>
      </c>
      <c r="L23" s="9">
        <v>1216100</v>
      </c>
      <c r="M23" s="9">
        <v>452800</v>
      </c>
      <c r="N23" s="9">
        <v>1348300</v>
      </c>
      <c r="O23" s="9">
        <v>1386600</v>
      </c>
      <c r="P23" s="9">
        <v>1200000</v>
      </c>
      <c r="Q23" s="9">
        <v>1200000</v>
      </c>
      <c r="R23" s="9">
        <v>1200000</v>
      </c>
      <c r="S23" s="9">
        <v>1196649.7</v>
      </c>
      <c r="T23" s="9">
        <v>1200000</v>
      </c>
      <c r="U23" s="9">
        <v>1200000</v>
      </c>
      <c r="V23" s="9">
        <v>670000</v>
      </c>
      <c r="W23" s="9">
        <v>1200000</v>
      </c>
      <c r="X23" s="9">
        <v>1133500</v>
      </c>
      <c r="Y23" s="9">
        <v>5287700</v>
      </c>
      <c r="Z23" s="9">
        <v>15000000</v>
      </c>
      <c r="AA23" s="17">
        <f t="shared" si="8"/>
        <v>46309460</v>
      </c>
      <c r="AB23" s="9">
        <v>385350</v>
      </c>
      <c r="AC23" s="9">
        <v>5132340</v>
      </c>
      <c r="AD23" s="9">
        <v>266300</v>
      </c>
      <c r="AE23" s="9">
        <v>757400</v>
      </c>
      <c r="AF23" s="9">
        <v>979300</v>
      </c>
      <c r="AG23" s="9">
        <v>29875570</v>
      </c>
      <c r="AH23" s="9">
        <v>600000</v>
      </c>
      <c r="AI23" s="9">
        <v>380000</v>
      </c>
      <c r="AJ23" s="9">
        <v>2483700</v>
      </c>
      <c r="AK23" s="9">
        <v>1690000</v>
      </c>
      <c r="AL23" s="9">
        <v>2500000</v>
      </c>
      <c r="AM23" s="9">
        <v>391800</v>
      </c>
      <c r="AN23" s="9">
        <v>867700</v>
      </c>
      <c r="AO23" s="17">
        <f t="shared" si="14"/>
        <v>59914418</v>
      </c>
      <c r="AP23" s="9">
        <v>3313250</v>
      </c>
      <c r="AQ23" s="9">
        <v>2803000</v>
      </c>
      <c r="AR23" s="9">
        <v>4024600</v>
      </c>
      <c r="AS23" s="9">
        <v>1884700</v>
      </c>
      <c r="AT23" s="9">
        <v>1446100</v>
      </c>
      <c r="AU23" s="9">
        <v>1626850</v>
      </c>
      <c r="AV23" s="9">
        <v>3680400</v>
      </c>
      <c r="AW23" s="9">
        <v>189500</v>
      </c>
      <c r="AX23" s="9">
        <v>2215000</v>
      </c>
      <c r="AY23" s="9">
        <v>5441650</v>
      </c>
      <c r="AZ23" s="9">
        <v>1521800</v>
      </c>
      <c r="BA23" s="9">
        <v>2854500</v>
      </c>
      <c r="BB23" s="9">
        <v>1878850</v>
      </c>
      <c r="BC23" s="9">
        <v>494900</v>
      </c>
      <c r="BD23" s="9">
        <v>1977100</v>
      </c>
      <c r="BE23" s="9">
        <v>2133023</v>
      </c>
      <c r="BF23" s="9">
        <v>1936810</v>
      </c>
      <c r="BG23" s="9">
        <v>600000</v>
      </c>
      <c r="BH23" s="9">
        <v>375000</v>
      </c>
      <c r="BI23" s="9">
        <v>1429900</v>
      </c>
      <c r="BJ23" s="9">
        <v>4115830</v>
      </c>
      <c r="BK23" s="9">
        <v>2392780</v>
      </c>
      <c r="BL23" s="9">
        <v>3016725</v>
      </c>
      <c r="BM23" s="9">
        <v>5394150</v>
      </c>
      <c r="BN23" s="9">
        <v>3168000</v>
      </c>
    </row>
    <row r="24" spans="1:66" ht="14.25">
      <c r="A24" s="8" t="s">
        <v>18</v>
      </c>
      <c r="B24" s="9">
        <v>116115900</v>
      </c>
      <c r="C24" s="9">
        <v>116115900</v>
      </c>
      <c r="D24" s="9">
        <v>229730900</v>
      </c>
      <c r="E24" s="9">
        <v>342845900</v>
      </c>
      <c r="F24" s="12">
        <f t="shared" si="0"/>
        <v>274033399.75</v>
      </c>
      <c r="G24" s="17">
        <f t="shared" si="1"/>
        <v>77827379.150000006</v>
      </c>
      <c r="H24" s="9">
        <v>3293133</v>
      </c>
      <c r="I24" s="9">
        <v>1617390.19</v>
      </c>
      <c r="J24" s="9">
        <v>4550100</v>
      </c>
      <c r="K24" s="9">
        <v>1269438</v>
      </c>
      <c r="L24" s="9">
        <v>314200</v>
      </c>
      <c r="M24" s="9">
        <v>5925000</v>
      </c>
      <c r="N24" s="9">
        <v>3367568</v>
      </c>
      <c r="O24" s="9">
        <v>1350000</v>
      </c>
      <c r="P24" s="9">
        <v>1500000</v>
      </c>
      <c r="Q24" s="9">
        <v>3943800</v>
      </c>
      <c r="R24" s="9">
        <v>1411412</v>
      </c>
      <c r="S24" s="9">
        <v>2728936.96</v>
      </c>
      <c r="T24" s="9">
        <v>4356548</v>
      </c>
      <c r="U24" s="9">
        <v>1525135</v>
      </c>
      <c r="V24" s="9">
        <v>4500000</v>
      </c>
      <c r="W24" s="9">
        <v>1924158</v>
      </c>
      <c r="X24" s="9">
        <v>3485880</v>
      </c>
      <c r="Y24" s="9">
        <v>19950690</v>
      </c>
      <c r="Z24" s="9">
        <v>10813990</v>
      </c>
      <c r="AA24" s="17">
        <f t="shared" si="8"/>
        <v>99303389.599999994</v>
      </c>
      <c r="AB24" s="9">
        <v>3233100</v>
      </c>
      <c r="AC24" s="9">
        <v>17777447</v>
      </c>
      <c r="AD24" s="9">
        <v>10453402</v>
      </c>
      <c r="AE24" s="9">
        <v>2449698</v>
      </c>
      <c r="AF24" s="9">
        <v>29088512</v>
      </c>
      <c r="AG24" s="9">
        <v>9895291</v>
      </c>
      <c r="AH24" s="9">
        <v>2364050</v>
      </c>
      <c r="AI24" s="9">
        <v>2368883</v>
      </c>
      <c r="AJ24" s="9">
        <v>7476600.5999999996</v>
      </c>
      <c r="AK24" s="9"/>
      <c r="AL24" s="9"/>
      <c r="AM24" s="9">
        <v>899638</v>
      </c>
      <c r="AN24" s="9">
        <v>13296768</v>
      </c>
      <c r="AO24" s="17">
        <f t="shared" si="14"/>
        <v>96902631</v>
      </c>
      <c r="AP24" s="9">
        <v>1464439</v>
      </c>
      <c r="AQ24" s="9">
        <v>2021256</v>
      </c>
      <c r="AR24" s="9">
        <v>3108283</v>
      </c>
      <c r="AS24" s="9">
        <v>1771221</v>
      </c>
      <c r="AT24" s="9">
        <v>2725070</v>
      </c>
      <c r="AU24" s="9">
        <v>3544880</v>
      </c>
      <c r="AV24" s="9">
        <v>7916475</v>
      </c>
      <c r="AW24" s="9">
        <v>2156264</v>
      </c>
      <c r="AX24" s="9">
        <v>2243575</v>
      </c>
      <c r="AY24" s="9">
        <v>6926518</v>
      </c>
      <c r="AZ24" s="9">
        <v>3417900</v>
      </c>
      <c r="BA24" s="9">
        <v>3233253</v>
      </c>
      <c r="BB24" s="9">
        <v>4622921</v>
      </c>
      <c r="BC24" s="9">
        <v>966900</v>
      </c>
      <c r="BD24" s="9">
        <v>3655227</v>
      </c>
      <c r="BE24" s="9">
        <v>6185788</v>
      </c>
      <c r="BF24" s="9">
        <v>1305302</v>
      </c>
      <c r="BG24" s="9">
        <v>3971906</v>
      </c>
      <c r="BH24" s="9">
        <v>1789896</v>
      </c>
      <c r="BI24" s="9">
        <v>3045544</v>
      </c>
      <c r="BJ24" s="9">
        <v>9144038</v>
      </c>
      <c r="BK24" s="9">
        <v>3791020</v>
      </c>
      <c r="BL24" s="9">
        <v>3362283</v>
      </c>
      <c r="BM24" s="9">
        <v>2621642</v>
      </c>
      <c r="BN24" s="9">
        <v>11911030</v>
      </c>
    </row>
    <row r="25" spans="1:66" ht="14.25">
      <c r="A25" s="8" t="s">
        <v>19</v>
      </c>
      <c r="B25" s="9">
        <v>326965400</v>
      </c>
      <c r="C25" s="9">
        <v>326965400</v>
      </c>
      <c r="D25" s="9">
        <v>659290300</v>
      </c>
      <c r="E25" s="9">
        <v>987828500</v>
      </c>
      <c r="F25" s="12">
        <f t="shared" si="0"/>
        <v>698916873.01999998</v>
      </c>
      <c r="G25" s="17">
        <f t="shared" si="1"/>
        <v>134403707.24000001</v>
      </c>
      <c r="H25" s="9">
        <v>9619867</v>
      </c>
      <c r="I25" s="9">
        <v>2910600</v>
      </c>
      <c r="J25" s="9">
        <v>4425000</v>
      </c>
      <c r="K25" s="9">
        <v>1053853</v>
      </c>
      <c r="L25" s="9">
        <v>662000</v>
      </c>
      <c r="M25" s="9">
        <v>6150000</v>
      </c>
      <c r="N25" s="9"/>
      <c r="O25" s="9">
        <v>6121539.21</v>
      </c>
      <c r="P25" s="9">
        <v>3165000</v>
      </c>
      <c r="Q25" s="9">
        <v>9000000</v>
      </c>
      <c r="R25" s="9"/>
      <c r="S25" s="9">
        <v>4759917.03</v>
      </c>
      <c r="T25" s="9">
        <v>6710479</v>
      </c>
      <c r="U25" s="9">
        <v>3937500</v>
      </c>
      <c r="V25" s="9">
        <v>8568554</v>
      </c>
      <c r="W25" s="9">
        <v>2514776</v>
      </c>
      <c r="X25" s="9">
        <v>4500000</v>
      </c>
      <c r="Y25" s="9">
        <v>47388074</v>
      </c>
      <c r="Z25" s="9">
        <v>12916548</v>
      </c>
      <c r="AA25" s="17">
        <f t="shared" si="8"/>
        <v>105313519.78000002</v>
      </c>
      <c r="AB25" s="9"/>
      <c r="AC25" s="9">
        <v>16316034.880000001</v>
      </c>
      <c r="AD25" s="9"/>
      <c r="AE25" s="9">
        <v>17218336.84</v>
      </c>
      <c r="AF25" s="9"/>
      <c r="AG25" s="9">
        <v>11166067.369999999</v>
      </c>
      <c r="AH25" s="9">
        <v>3465212</v>
      </c>
      <c r="AI25" s="9">
        <v>5421308</v>
      </c>
      <c r="AJ25" s="9">
        <v>26247984.690000001</v>
      </c>
      <c r="AK25" s="9">
        <v>2550000</v>
      </c>
      <c r="AL25" s="9">
        <v>0</v>
      </c>
      <c r="AM25" s="9">
        <v>4074155</v>
      </c>
      <c r="AN25" s="9">
        <v>18854421</v>
      </c>
      <c r="AO25" s="17">
        <f t="shared" si="14"/>
        <v>459199646</v>
      </c>
      <c r="AP25" s="9">
        <v>36701152</v>
      </c>
      <c r="AQ25" s="9">
        <v>18958200</v>
      </c>
      <c r="AR25" s="9">
        <v>1709526</v>
      </c>
      <c r="AS25" s="9">
        <v>28944910</v>
      </c>
      <c r="AT25" s="9">
        <v>30979740</v>
      </c>
      <c r="AU25" s="9">
        <v>38306169</v>
      </c>
      <c r="AV25" s="9">
        <v>27734931</v>
      </c>
      <c r="AW25" s="9"/>
      <c r="AX25" s="9">
        <v>23530051</v>
      </c>
      <c r="AY25" s="9">
        <v>9640923</v>
      </c>
      <c r="AZ25" s="9">
        <v>10918600</v>
      </c>
      <c r="BA25" s="9">
        <v>16186758</v>
      </c>
      <c r="BB25" s="9">
        <v>8948205</v>
      </c>
      <c r="BC25" s="9">
        <v>3240000</v>
      </c>
      <c r="BD25" s="9">
        <v>19690933</v>
      </c>
      <c r="BE25" s="9">
        <v>13476486</v>
      </c>
      <c r="BF25" s="9">
        <v>18800786</v>
      </c>
      <c r="BG25" s="9">
        <v>5762700</v>
      </c>
      <c r="BH25" s="9">
        <v>8177100</v>
      </c>
      <c r="BI25" s="9">
        <v>16540704</v>
      </c>
      <c r="BJ25" s="9">
        <v>42654040</v>
      </c>
      <c r="BK25" s="9">
        <v>23134649</v>
      </c>
      <c r="BL25" s="9">
        <v>8910000</v>
      </c>
      <c r="BM25" s="9">
        <v>20255664</v>
      </c>
      <c r="BN25" s="9">
        <v>25997419</v>
      </c>
    </row>
    <row r="26" spans="1:66" ht="14.25">
      <c r="A26" s="8" t="s">
        <v>20</v>
      </c>
      <c r="B26" s="9">
        <v>389741600</v>
      </c>
      <c r="C26" s="9">
        <v>389741600</v>
      </c>
      <c r="D26" s="9">
        <v>779483200</v>
      </c>
      <c r="E26" s="9">
        <v>1169224600</v>
      </c>
      <c r="F26" s="12">
        <f t="shared" si="0"/>
        <v>1045929132</v>
      </c>
      <c r="G26" s="17">
        <f t="shared" si="1"/>
        <v>386395245</v>
      </c>
      <c r="H26" s="9">
        <v>10605000</v>
      </c>
      <c r="I26" s="9">
        <v>4020100</v>
      </c>
      <c r="J26" s="9">
        <v>14000000</v>
      </c>
      <c r="K26" s="9">
        <v>11008500</v>
      </c>
      <c r="L26" s="9">
        <v>11325000</v>
      </c>
      <c r="M26" s="9">
        <v>24706200</v>
      </c>
      <c r="N26" s="9">
        <v>19641300</v>
      </c>
      <c r="O26" s="9">
        <v>5949900</v>
      </c>
      <c r="P26" s="9">
        <v>12955800</v>
      </c>
      <c r="Q26" s="9">
        <v>27549000</v>
      </c>
      <c r="R26" s="9">
        <v>11051700</v>
      </c>
      <c r="S26" s="9">
        <v>18165300</v>
      </c>
      <c r="T26" s="9">
        <v>24451200</v>
      </c>
      <c r="U26" s="9">
        <v>13766400</v>
      </c>
      <c r="V26" s="9">
        <v>11987700</v>
      </c>
      <c r="W26" s="9">
        <v>18276300</v>
      </c>
      <c r="X26" s="9">
        <v>23104200</v>
      </c>
      <c r="Y26" s="9">
        <v>58143800</v>
      </c>
      <c r="Z26" s="9">
        <v>65687845</v>
      </c>
      <c r="AA26" s="17">
        <f t="shared" si="8"/>
        <v>183583108</v>
      </c>
      <c r="AB26" s="9">
        <v>1875000</v>
      </c>
      <c r="AC26" s="9"/>
      <c r="AD26" s="9">
        <v>5260000</v>
      </c>
      <c r="AE26" s="9">
        <v>9770000</v>
      </c>
      <c r="AF26" s="9">
        <v>4327500</v>
      </c>
      <c r="AG26" s="9"/>
      <c r="AH26" s="9">
        <v>22671900</v>
      </c>
      <c r="AI26" s="9"/>
      <c r="AJ26" s="9">
        <v>11792100</v>
      </c>
      <c r="AK26" s="9">
        <v>6210208</v>
      </c>
      <c r="AL26" s="9">
        <v>16500000</v>
      </c>
      <c r="AM26" s="9">
        <v>0</v>
      </c>
      <c r="AN26" s="9">
        <v>105176400</v>
      </c>
      <c r="AO26" s="17">
        <f t="shared" si="14"/>
        <v>475950779</v>
      </c>
      <c r="AP26" s="9">
        <v>23043270</v>
      </c>
      <c r="AQ26" s="9">
        <v>17868683</v>
      </c>
      <c r="AR26" s="9">
        <v>14904670</v>
      </c>
      <c r="AS26" s="9">
        <v>15197680</v>
      </c>
      <c r="AT26" s="9">
        <v>11900000</v>
      </c>
      <c r="AU26" s="9">
        <v>21014650</v>
      </c>
      <c r="AV26" s="9">
        <v>16854400</v>
      </c>
      <c r="AW26" s="9">
        <v>6000000</v>
      </c>
      <c r="AX26" s="9">
        <v>20636750</v>
      </c>
      <c r="AY26" s="9">
        <v>21008600</v>
      </c>
      <c r="AZ26" s="9">
        <v>18456000</v>
      </c>
      <c r="BA26" s="9">
        <v>29796850</v>
      </c>
      <c r="BB26" s="9">
        <v>21815000</v>
      </c>
      <c r="BC26" s="9">
        <v>7500000</v>
      </c>
      <c r="BD26" s="9">
        <v>25095856</v>
      </c>
      <c r="BE26" s="9">
        <v>24487700</v>
      </c>
      <c r="BF26" s="9">
        <v>15585520</v>
      </c>
      <c r="BG26" s="9">
        <v>10977500</v>
      </c>
      <c r="BH26" s="9">
        <v>4450000</v>
      </c>
      <c r="BI26" s="9">
        <v>18336000</v>
      </c>
      <c r="BJ26" s="9">
        <v>30015000</v>
      </c>
      <c r="BK26" s="9">
        <v>17764620</v>
      </c>
      <c r="BL26" s="9">
        <v>37500000</v>
      </c>
      <c r="BM26" s="9">
        <v>13610080</v>
      </c>
      <c r="BN26" s="9">
        <v>32131950</v>
      </c>
    </row>
    <row r="27" spans="1:66" ht="14.25">
      <c r="A27" s="8" t="s">
        <v>21</v>
      </c>
      <c r="B27" s="9">
        <v>35495800</v>
      </c>
      <c r="C27" s="9">
        <v>35495800</v>
      </c>
      <c r="D27" s="9">
        <v>71770900</v>
      </c>
      <c r="E27" s="9">
        <v>108164900</v>
      </c>
      <c r="F27" s="12">
        <f t="shared" si="0"/>
        <v>88714145.020000011</v>
      </c>
      <c r="G27" s="17">
        <f t="shared" si="1"/>
        <v>107200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>
        <v>107200</v>
      </c>
      <c r="Z27" s="9"/>
      <c r="AA27" s="17">
        <f t="shared" si="8"/>
        <v>39122966.789999999</v>
      </c>
      <c r="AB27" s="9">
        <v>485000</v>
      </c>
      <c r="AC27" s="9">
        <v>93500</v>
      </c>
      <c r="AD27" s="9">
        <v>478348</v>
      </c>
      <c r="AE27" s="9">
        <v>638400</v>
      </c>
      <c r="AF27" s="9">
        <v>258068</v>
      </c>
      <c r="AG27" s="9">
        <v>17480934.379999999</v>
      </c>
      <c r="AH27" s="9"/>
      <c r="AI27" s="9">
        <v>830155</v>
      </c>
      <c r="AJ27" s="9">
        <v>1665474.8</v>
      </c>
      <c r="AK27" s="9">
        <v>14606546.609999999</v>
      </c>
      <c r="AL27" s="9">
        <v>1200000</v>
      </c>
      <c r="AM27" s="9">
        <v>201840</v>
      </c>
      <c r="AN27" s="9">
        <v>1184700</v>
      </c>
      <c r="AO27" s="17">
        <f t="shared" si="14"/>
        <v>49483978.230000004</v>
      </c>
      <c r="AP27" s="9">
        <v>2096530</v>
      </c>
      <c r="AQ27" s="9">
        <v>1190024</v>
      </c>
      <c r="AR27" s="9">
        <v>1481848</v>
      </c>
      <c r="AS27" s="9">
        <v>2232142</v>
      </c>
      <c r="AT27" s="9">
        <v>1589248</v>
      </c>
      <c r="AU27" s="9">
        <v>2422880</v>
      </c>
      <c r="AV27" s="9">
        <v>2280278.2799999998</v>
      </c>
      <c r="AW27" s="9">
        <v>1129147.8999999999</v>
      </c>
      <c r="AX27" s="9">
        <v>1912499.35</v>
      </c>
      <c r="AY27" s="9">
        <v>2759549</v>
      </c>
      <c r="AZ27" s="9">
        <v>2053502</v>
      </c>
      <c r="BA27" s="9">
        <v>4572807</v>
      </c>
      <c r="BB27" s="9">
        <v>1969004</v>
      </c>
      <c r="BC27" s="9">
        <v>461474</v>
      </c>
      <c r="BD27" s="9">
        <v>2938990</v>
      </c>
      <c r="BE27" s="9">
        <v>1033985</v>
      </c>
      <c r="BF27" s="9">
        <v>1487637</v>
      </c>
      <c r="BG27" s="9">
        <v>695199</v>
      </c>
      <c r="BH27" s="9">
        <v>449199</v>
      </c>
      <c r="BI27" s="9">
        <v>2237800</v>
      </c>
      <c r="BJ27" s="9">
        <v>2718710.7</v>
      </c>
      <c r="BK27" s="9">
        <v>1908365</v>
      </c>
      <c r="BL27" s="9">
        <v>1999080</v>
      </c>
      <c r="BM27" s="9">
        <v>1985578</v>
      </c>
      <c r="BN27" s="9">
        <v>3878501</v>
      </c>
    </row>
    <row r="28" spans="1:66" ht="14.25">
      <c r="A28" s="8" t="s">
        <v>22</v>
      </c>
      <c r="B28" s="9">
        <v>32693000</v>
      </c>
      <c r="C28" s="9">
        <v>32693000</v>
      </c>
      <c r="D28" s="9">
        <v>65292000</v>
      </c>
      <c r="E28" s="9">
        <v>97891000</v>
      </c>
      <c r="F28" s="12">
        <f t="shared" si="0"/>
        <v>76122991.299999997</v>
      </c>
      <c r="G28" s="17">
        <f t="shared" si="1"/>
        <v>20957741.34</v>
      </c>
      <c r="H28" s="9">
        <v>166700</v>
      </c>
      <c r="I28" s="9">
        <v>424026</v>
      </c>
      <c r="J28" s="9">
        <v>1023900</v>
      </c>
      <c r="K28" s="9">
        <v>532129</v>
      </c>
      <c r="L28" s="9">
        <v>88560</v>
      </c>
      <c r="M28" s="9">
        <v>1013100</v>
      </c>
      <c r="N28" s="9">
        <v>846670</v>
      </c>
      <c r="O28" s="9">
        <v>494563</v>
      </c>
      <c r="P28" s="9">
        <v>408900</v>
      </c>
      <c r="Q28" s="9">
        <v>993000</v>
      </c>
      <c r="R28" s="9">
        <v>1104339</v>
      </c>
      <c r="S28" s="9">
        <v>611911.32999999996</v>
      </c>
      <c r="T28" s="9">
        <v>1210077</v>
      </c>
      <c r="U28" s="9">
        <v>1128630.01</v>
      </c>
      <c r="V28" s="9">
        <v>534046</v>
      </c>
      <c r="W28" s="9">
        <v>1439585</v>
      </c>
      <c r="X28" s="9">
        <v>1046970</v>
      </c>
      <c r="Y28" s="9">
        <v>6957156</v>
      </c>
      <c r="Z28" s="9">
        <v>933479</v>
      </c>
      <c r="AA28" s="17">
        <f t="shared" si="8"/>
        <v>12239402.16</v>
      </c>
      <c r="AB28" s="9">
        <v>1491319.59</v>
      </c>
      <c r="AC28" s="9">
        <v>1678084.14</v>
      </c>
      <c r="AD28" s="9">
        <v>3037800</v>
      </c>
      <c r="AE28" s="9">
        <v>216880.82</v>
      </c>
      <c r="AF28" s="9">
        <v>141000</v>
      </c>
      <c r="AG28" s="9">
        <v>1655061.74</v>
      </c>
      <c r="AH28" s="9">
        <v>209738</v>
      </c>
      <c r="AI28" s="9">
        <v>421186.2</v>
      </c>
      <c r="AJ28" s="9">
        <v>988261.67</v>
      </c>
      <c r="AK28" s="9"/>
      <c r="AL28" s="9"/>
      <c r="AM28" s="9">
        <v>546259</v>
      </c>
      <c r="AN28" s="9">
        <v>1853811</v>
      </c>
      <c r="AO28" s="17">
        <f t="shared" si="14"/>
        <v>42925847.799999997</v>
      </c>
      <c r="AP28" s="9">
        <v>2542396</v>
      </c>
      <c r="AQ28" s="9">
        <v>784600</v>
      </c>
      <c r="AR28" s="9">
        <v>1265470</v>
      </c>
      <c r="AS28" s="9">
        <v>1540110</v>
      </c>
      <c r="AT28" s="9">
        <v>877690</v>
      </c>
      <c r="AU28" s="9">
        <v>1763300</v>
      </c>
      <c r="AV28" s="9">
        <v>1469590</v>
      </c>
      <c r="AW28" s="9">
        <v>507189</v>
      </c>
      <c r="AX28" s="9">
        <v>1830000</v>
      </c>
      <c r="AY28" s="9">
        <v>4329650</v>
      </c>
      <c r="AZ28" s="9">
        <v>1489876</v>
      </c>
      <c r="BA28" s="9">
        <v>1391610</v>
      </c>
      <c r="BB28" s="9">
        <v>2906374</v>
      </c>
      <c r="BC28" s="9">
        <v>170030</v>
      </c>
      <c r="BD28" s="9">
        <v>487687</v>
      </c>
      <c r="BE28" s="9">
        <v>1318560</v>
      </c>
      <c r="BF28" s="9">
        <v>636680</v>
      </c>
      <c r="BG28" s="9">
        <v>3381856</v>
      </c>
      <c r="BH28" s="9">
        <v>345000</v>
      </c>
      <c r="BI28" s="9">
        <v>3515852</v>
      </c>
      <c r="BJ28" s="9">
        <v>1980754.8</v>
      </c>
      <c r="BK28" s="9">
        <v>793964</v>
      </c>
      <c r="BL28" s="9">
        <v>2440000</v>
      </c>
      <c r="BM28" s="9">
        <v>1572885</v>
      </c>
      <c r="BN28" s="9">
        <v>3584724</v>
      </c>
    </row>
    <row r="29" spans="1:66" ht="14.25">
      <c r="A29" s="8" t="s">
        <v>23</v>
      </c>
      <c r="B29" s="9">
        <v>48314500</v>
      </c>
      <c r="C29" s="9">
        <v>48314500</v>
      </c>
      <c r="D29" s="9">
        <v>103785900</v>
      </c>
      <c r="E29" s="9">
        <v>156498200</v>
      </c>
      <c r="F29" s="12">
        <f t="shared" si="0"/>
        <v>93095600</v>
      </c>
      <c r="G29" s="17">
        <f t="shared" si="1"/>
        <v>1262500</v>
      </c>
      <c r="H29" s="9">
        <v>736500</v>
      </c>
      <c r="I29" s="9">
        <v>346000</v>
      </c>
      <c r="J29" s="9"/>
      <c r="K29" s="9"/>
      <c r="L29" s="9"/>
      <c r="M29" s="9"/>
      <c r="N29" s="9"/>
      <c r="O29" s="9">
        <v>156000</v>
      </c>
      <c r="P29" s="9"/>
      <c r="Q29" s="9"/>
      <c r="R29" s="9"/>
      <c r="S29" s="9"/>
      <c r="T29" s="9"/>
      <c r="U29" s="9"/>
      <c r="V29" s="9"/>
      <c r="W29" s="9"/>
      <c r="X29" s="9"/>
      <c r="Y29" s="9">
        <v>24000</v>
      </c>
      <c r="Z29" s="9"/>
      <c r="AA29" s="17">
        <f t="shared" si="8"/>
        <v>10826300</v>
      </c>
      <c r="AB29" s="9"/>
      <c r="AC29" s="9">
        <v>2773300</v>
      </c>
      <c r="AD29" s="9"/>
      <c r="AE29" s="9"/>
      <c r="AF29" s="9"/>
      <c r="AG29" s="9">
        <v>4449000</v>
      </c>
      <c r="AH29" s="9"/>
      <c r="AI29" s="9">
        <v>479000</v>
      </c>
      <c r="AJ29" s="9"/>
      <c r="AK29" s="9">
        <v>120000</v>
      </c>
      <c r="AL29" s="9"/>
      <c r="AM29" s="9"/>
      <c r="AN29" s="9">
        <v>3005000</v>
      </c>
      <c r="AO29" s="17">
        <f t="shared" si="14"/>
        <v>81006800</v>
      </c>
      <c r="AP29" s="9">
        <v>5182000</v>
      </c>
      <c r="AQ29" s="9">
        <v>5885900</v>
      </c>
      <c r="AR29" s="9">
        <v>4646700</v>
      </c>
      <c r="AS29" s="9">
        <v>4420000</v>
      </c>
      <c r="AT29" s="9">
        <v>950850</v>
      </c>
      <c r="AU29" s="9">
        <v>1037000</v>
      </c>
      <c r="AV29" s="9">
        <v>1324500</v>
      </c>
      <c r="AW29" s="9">
        <v>1264800</v>
      </c>
      <c r="AX29" s="9">
        <v>3699000</v>
      </c>
      <c r="AY29" s="9">
        <v>4684500</v>
      </c>
      <c r="AZ29" s="9">
        <v>4140000</v>
      </c>
      <c r="BA29" s="9">
        <v>6326000</v>
      </c>
      <c r="BB29" s="9">
        <v>2078600</v>
      </c>
      <c r="BC29" s="9">
        <v>914800</v>
      </c>
      <c r="BD29" s="9">
        <v>3470500</v>
      </c>
      <c r="BE29" s="9">
        <v>2602000</v>
      </c>
      <c r="BF29" s="9">
        <v>1996000</v>
      </c>
      <c r="BG29" s="9">
        <v>1757500</v>
      </c>
      <c r="BH29" s="9">
        <v>1260000</v>
      </c>
      <c r="BI29" s="9">
        <v>4747500</v>
      </c>
      <c r="BJ29" s="9">
        <v>1383000</v>
      </c>
      <c r="BK29" s="9">
        <v>3830950</v>
      </c>
      <c r="BL29" s="9">
        <v>2754800</v>
      </c>
      <c r="BM29" s="9">
        <v>3494900</v>
      </c>
      <c r="BN29" s="9">
        <v>7155000</v>
      </c>
    </row>
    <row r="30" spans="1:66" ht="14.25">
      <c r="A30" s="8" t="s">
        <v>24</v>
      </c>
      <c r="B30" s="9">
        <v>742700</v>
      </c>
      <c r="C30" s="9">
        <v>742700</v>
      </c>
      <c r="D30" s="9">
        <v>1809400</v>
      </c>
      <c r="E30" s="9">
        <v>2552100.0000000005</v>
      </c>
      <c r="F30" s="12">
        <f t="shared" si="0"/>
        <v>17405783</v>
      </c>
      <c r="G30" s="17">
        <f t="shared" si="1"/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7">
        <f t="shared" si="8"/>
        <v>17405783</v>
      </c>
      <c r="AB30" s="9"/>
      <c r="AC30" s="9"/>
      <c r="AD30" s="9"/>
      <c r="AE30" s="9"/>
      <c r="AF30" s="9"/>
      <c r="AG30" s="9">
        <v>17405783</v>
      </c>
      <c r="AH30" s="9"/>
      <c r="AI30" s="9"/>
      <c r="AJ30" s="9"/>
      <c r="AK30" s="9"/>
      <c r="AL30" s="9"/>
      <c r="AM30" s="9"/>
      <c r="AN30" s="9"/>
      <c r="AO30" s="17">
        <f t="shared" si="14"/>
        <v>0</v>
      </c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ht="14.25">
      <c r="A31" s="8" t="s">
        <v>25</v>
      </c>
      <c r="B31" s="9">
        <v>6029700</v>
      </c>
      <c r="C31" s="9">
        <v>6029700</v>
      </c>
      <c r="D31" s="9">
        <v>13771400</v>
      </c>
      <c r="E31" s="9">
        <v>21878300</v>
      </c>
      <c r="F31" s="12">
        <f t="shared" si="0"/>
        <v>10237748</v>
      </c>
      <c r="G31" s="17">
        <f t="shared" si="1"/>
        <v>1962900</v>
      </c>
      <c r="H31" s="9">
        <v>19600</v>
      </c>
      <c r="I31" s="9"/>
      <c r="J31" s="9"/>
      <c r="K31" s="9"/>
      <c r="L31" s="9">
        <v>62000</v>
      </c>
      <c r="M31" s="9">
        <v>92000</v>
      </c>
      <c r="N31" s="9"/>
      <c r="O31" s="9">
        <v>24900</v>
      </c>
      <c r="P31" s="9">
        <v>99700</v>
      </c>
      <c r="Q31" s="9"/>
      <c r="R31" s="9"/>
      <c r="S31" s="9">
        <v>95000</v>
      </c>
      <c r="T31" s="9"/>
      <c r="U31" s="9"/>
      <c r="V31" s="9">
        <v>19600</v>
      </c>
      <c r="W31" s="9">
        <v>19600</v>
      </c>
      <c r="X31" s="9"/>
      <c r="Y31" s="9">
        <v>530600</v>
      </c>
      <c r="Z31" s="9">
        <v>999900</v>
      </c>
      <c r="AA31" s="17">
        <f t="shared" si="8"/>
        <v>6883448</v>
      </c>
      <c r="AB31" s="9"/>
      <c r="AC31" s="9">
        <v>555100</v>
      </c>
      <c r="AD31" s="9"/>
      <c r="AE31" s="9"/>
      <c r="AF31" s="9"/>
      <c r="AG31" s="9">
        <v>5087400</v>
      </c>
      <c r="AH31" s="9">
        <v>108100</v>
      </c>
      <c r="AI31" s="9">
        <v>57600</v>
      </c>
      <c r="AJ31" s="9">
        <v>669600</v>
      </c>
      <c r="AK31" s="9"/>
      <c r="AL31" s="9"/>
      <c r="AM31" s="9">
        <v>107100</v>
      </c>
      <c r="AN31" s="9">
        <v>298548</v>
      </c>
      <c r="AO31" s="17">
        <f t="shared" si="14"/>
        <v>1391400</v>
      </c>
      <c r="AP31" s="9"/>
      <c r="AQ31" s="9">
        <v>79300</v>
      </c>
      <c r="AR31" s="9"/>
      <c r="AS31" s="9"/>
      <c r="AT31" s="9"/>
      <c r="AU31" s="9">
        <v>32000</v>
      </c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>
        <v>62100</v>
      </c>
      <c r="BH31" s="9"/>
      <c r="BI31" s="9">
        <v>1090000</v>
      </c>
      <c r="BJ31" s="9">
        <v>128000</v>
      </c>
      <c r="BK31" s="9"/>
      <c r="BL31" s="9"/>
      <c r="BM31" s="9"/>
      <c r="BN31" s="9"/>
    </row>
    <row r="32" spans="1:66" ht="14.25">
      <c r="A32" s="8" t="s">
        <v>26</v>
      </c>
      <c r="B32" s="9">
        <v>6567600</v>
      </c>
      <c r="C32" s="9">
        <v>6567600</v>
      </c>
      <c r="D32" s="9">
        <v>49012100</v>
      </c>
      <c r="E32" s="9">
        <v>79469000</v>
      </c>
      <c r="F32" s="12">
        <f t="shared" si="0"/>
        <v>23606220</v>
      </c>
      <c r="G32" s="17">
        <f t="shared" si="1"/>
        <v>195000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>
        <v>195000</v>
      </c>
      <c r="Z32" s="9"/>
      <c r="AA32" s="17">
        <f t="shared" si="8"/>
        <v>19379450</v>
      </c>
      <c r="AB32" s="9">
        <v>217250</v>
      </c>
      <c r="AC32" s="9">
        <v>11842500</v>
      </c>
      <c r="AD32" s="9"/>
      <c r="AE32" s="9">
        <v>138300</v>
      </c>
      <c r="AF32" s="9"/>
      <c r="AG32" s="9">
        <v>5741400</v>
      </c>
      <c r="AH32" s="9"/>
      <c r="AI32" s="9">
        <v>635000</v>
      </c>
      <c r="AJ32" s="9">
        <v>745000</v>
      </c>
      <c r="AK32" s="9"/>
      <c r="AL32" s="9"/>
      <c r="AM32" s="9"/>
      <c r="AN32" s="9">
        <v>60000</v>
      </c>
      <c r="AO32" s="17">
        <f t="shared" si="14"/>
        <v>4031770</v>
      </c>
      <c r="AP32" s="9">
        <v>150000</v>
      </c>
      <c r="AQ32" s="9"/>
      <c r="AR32" s="9"/>
      <c r="AS32" s="9"/>
      <c r="AT32" s="9">
        <v>300000</v>
      </c>
      <c r="AU32" s="9"/>
      <c r="AV32" s="9">
        <v>110000</v>
      </c>
      <c r="AW32" s="9"/>
      <c r="AX32" s="9">
        <v>164970</v>
      </c>
      <c r="AY32" s="9">
        <v>450000</v>
      </c>
      <c r="AZ32" s="9"/>
      <c r="BA32" s="9"/>
      <c r="BB32" s="9">
        <v>750000</v>
      </c>
      <c r="BC32" s="9"/>
      <c r="BD32" s="9">
        <v>375000</v>
      </c>
      <c r="BE32" s="9">
        <v>150000</v>
      </c>
      <c r="BF32" s="9">
        <v>26800</v>
      </c>
      <c r="BG32" s="9"/>
      <c r="BH32" s="9"/>
      <c r="BI32" s="9">
        <v>900000</v>
      </c>
      <c r="BJ32" s="9">
        <v>300000</v>
      </c>
      <c r="BK32" s="9">
        <v>55000</v>
      </c>
      <c r="BL32" s="9"/>
      <c r="BM32" s="9"/>
      <c r="BN32" s="9">
        <v>300000</v>
      </c>
    </row>
    <row r="33" spans="1:66" s="18" customFormat="1">
      <c r="A33" s="6" t="s">
        <v>27</v>
      </c>
      <c r="B33" s="7">
        <v>31880400</v>
      </c>
      <c r="C33" s="7">
        <f>+C34+C35+C36+C37</f>
        <v>31880400</v>
      </c>
      <c r="D33" s="7">
        <v>223323800</v>
      </c>
      <c r="E33" s="7">
        <v>325226600</v>
      </c>
      <c r="F33" s="17">
        <f t="shared" si="0"/>
        <v>174709027</v>
      </c>
      <c r="G33" s="17">
        <f t="shared" si="1"/>
        <v>40070721</v>
      </c>
      <c r="H33" s="7">
        <f>+H34+H35+H36+H37</f>
        <v>0</v>
      </c>
      <c r="I33" s="7">
        <f>+I34+I35+I36+I37</f>
        <v>150000</v>
      </c>
      <c r="J33" s="7">
        <f t="shared" ref="J33" si="291">+J34+J35+J36+J37</f>
        <v>125000</v>
      </c>
      <c r="K33" s="7">
        <f>+K34+K35+K36+K37</f>
        <v>149999</v>
      </c>
      <c r="L33" s="7">
        <f>+L34+L35+L36+L37</f>
        <v>100000</v>
      </c>
      <c r="M33" s="7">
        <f>+M34+M35+M36+M37</f>
        <v>100000</v>
      </c>
      <c r="N33" s="7">
        <f>+N34+N35+N36+N37</f>
        <v>150000</v>
      </c>
      <c r="O33" s="7">
        <f t="shared" ref="O33" si="292">+O34+O35+O36+O37</f>
        <v>150000</v>
      </c>
      <c r="P33" s="7">
        <f t="shared" ref="P33" si="293">+P34+P35+P36+P37</f>
        <v>150000</v>
      </c>
      <c r="Q33" s="7">
        <f>+Q34+Q35+Q36+Q37</f>
        <v>100000</v>
      </c>
      <c r="R33" s="7">
        <f>+R34+R35+R36+R37</f>
        <v>150000</v>
      </c>
      <c r="S33" s="7">
        <f>+S34+S35+S36+S37</f>
        <v>100000</v>
      </c>
      <c r="T33" s="7">
        <f t="shared" ref="T33" si="294">+T34+T35+T36+T37</f>
        <v>150000</v>
      </c>
      <c r="U33" s="7">
        <f>+U34+U35+U36+U37</f>
        <v>150000</v>
      </c>
      <c r="V33" s="7">
        <f t="shared" ref="V33" si="295">+V34+V35+V36+V37</f>
        <v>105600</v>
      </c>
      <c r="W33" s="7">
        <f t="shared" ref="W33" si="296">+W34+W35+W36+W37</f>
        <v>149800</v>
      </c>
      <c r="X33" s="7">
        <f>+X34+X35+X36+X37</f>
        <v>0</v>
      </c>
      <c r="Y33" s="7">
        <f>+Y34+Y35+Y36+Y37</f>
        <v>35290322</v>
      </c>
      <c r="Z33" s="7">
        <f>+Z34+Z35+Z36+Z37</f>
        <v>2800000</v>
      </c>
      <c r="AA33" s="17">
        <f t="shared" si="8"/>
        <v>105782892</v>
      </c>
      <c r="AB33" s="7">
        <f>+AB34+AB35+AB36+AB37</f>
        <v>163800</v>
      </c>
      <c r="AC33" s="7">
        <f>+AC34+AC35+AC36+AC37</f>
        <v>7238540</v>
      </c>
      <c r="AD33" s="7">
        <f>+AD34+AD35+AD36+AD37</f>
        <v>367792</v>
      </c>
      <c r="AE33" s="7">
        <f>+AE34+AE35+AE36+AE37</f>
        <v>46000</v>
      </c>
      <c r="AF33" s="7">
        <f t="shared" ref="AF33" si="297">+AF34+AF35+AF36+AF37</f>
        <v>30042410</v>
      </c>
      <c r="AG33" s="7">
        <f t="shared" ref="AG33" si="298">+AG34+AG35+AG36+AG37</f>
        <v>28834879</v>
      </c>
      <c r="AH33" s="7">
        <f>+AH34+AH35+AH36+AH37</f>
        <v>1250100</v>
      </c>
      <c r="AI33" s="7">
        <f>+AI34+AI35+AI36+AI37</f>
        <v>398601</v>
      </c>
      <c r="AJ33" s="7">
        <f t="shared" ref="AJ33" si="299">+AJ34+AJ35+AJ36+AJ37</f>
        <v>1698800</v>
      </c>
      <c r="AK33" s="7">
        <f>+AK34+AK35+AK36+AK37</f>
        <v>89200</v>
      </c>
      <c r="AL33" s="7">
        <f>+AL34+AL35+AL36+AL37</f>
        <v>32460000</v>
      </c>
      <c r="AM33" s="7">
        <f t="shared" ref="AM33" si="300">+AM34+AM35+AM36+AM37</f>
        <v>456050</v>
      </c>
      <c r="AN33" s="7">
        <f t="shared" ref="AN33" si="301">+AN34+AN35+AN36+AN37</f>
        <v>2736720</v>
      </c>
      <c r="AO33" s="17">
        <f t="shared" si="14"/>
        <v>28855414</v>
      </c>
      <c r="AP33" s="7">
        <f t="shared" ref="AP33" si="302">+AP34+AP35+AP36+AP37</f>
        <v>141760</v>
      </c>
      <c r="AQ33" s="7">
        <f t="shared" ref="AQ33" si="303">+AQ34+AQ35+AQ36+AQ37</f>
        <v>141800</v>
      </c>
      <c r="AR33" s="7">
        <f t="shared" ref="AR33" si="304">+AR34+AR35+AR36+AR37</f>
        <v>518800</v>
      </c>
      <c r="AS33" s="7">
        <f t="shared" ref="AS33" si="305">+AS34+AS35+AS36+AS37</f>
        <v>18898552</v>
      </c>
      <c r="AT33" s="7">
        <f t="shared" ref="AT33" si="306">+AT34+AT35+AT36+AT37</f>
        <v>473552</v>
      </c>
      <c r="AU33" s="7">
        <f t="shared" ref="AU33" si="307">+AU34+AU35+AU36+AU37</f>
        <v>214400</v>
      </c>
      <c r="AV33" s="7">
        <f t="shared" ref="AV33" si="308">+AV34+AV35+AV36+AV37</f>
        <v>213900</v>
      </c>
      <c r="AW33" s="7">
        <f t="shared" ref="AW33" si="309">+AW34+AW35+AW36+AW37</f>
        <v>0</v>
      </c>
      <c r="AX33" s="7">
        <f t="shared" ref="AX33" si="310">+AX34+AX35+AX36+AX37</f>
        <v>180000</v>
      </c>
      <c r="AY33" s="7">
        <f t="shared" ref="AY33" si="311">+AY34+AY35+AY36+AY37</f>
        <v>522730</v>
      </c>
      <c r="AZ33" s="7">
        <f t="shared" ref="AZ33" si="312">+AZ34+AZ35+AZ36+AZ37</f>
        <v>374750</v>
      </c>
      <c r="BA33" s="7">
        <f t="shared" ref="BA33" si="313">+BA34+BA35+BA36+BA37</f>
        <v>0</v>
      </c>
      <c r="BB33" s="7">
        <f t="shared" ref="BB33" si="314">+BB34+BB35+BB36+BB37</f>
        <v>226600</v>
      </c>
      <c r="BC33" s="7">
        <f t="shared" ref="BC33" si="315">+BC34+BC35+BC36+BC37</f>
        <v>0</v>
      </c>
      <c r="BD33" s="7">
        <f t="shared" ref="BD33" si="316">+BD34+BD35+BD36+BD37</f>
        <v>430850</v>
      </c>
      <c r="BE33" s="7">
        <f t="shared" ref="BE33" si="317">+BE34+BE35+BE36+BE37</f>
        <v>325400</v>
      </c>
      <c r="BF33" s="7">
        <f t="shared" ref="BF33" si="318">+BF34+BF35+BF36+BF37</f>
        <v>511220</v>
      </c>
      <c r="BG33" s="7">
        <f t="shared" ref="BG33" si="319">+BG34+BG35+BG36+BG37</f>
        <v>50000</v>
      </c>
      <c r="BH33" s="7">
        <f t="shared" ref="BH33" si="320">+BH34+BH35+BH36+BH37</f>
        <v>49600</v>
      </c>
      <c r="BI33" s="7">
        <f t="shared" ref="BI33" si="321">+BI34+BI35+BI36+BI37</f>
        <v>1252400</v>
      </c>
      <c r="BJ33" s="7">
        <f t="shared" ref="BJ33" si="322">+BJ34+BJ35+BJ36+BJ37</f>
        <v>269000</v>
      </c>
      <c r="BK33" s="7">
        <f t="shared" ref="BK33" si="323">+BK34+BK35+BK36+BK37</f>
        <v>629800</v>
      </c>
      <c r="BL33" s="7">
        <f t="shared" ref="BL33" si="324">+BL34+BL35+BL36+BL37</f>
        <v>0</v>
      </c>
      <c r="BM33" s="7">
        <f t="shared" ref="BM33" si="325">+BM34+BM35+BM36+BM37</f>
        <v>2410300</v>
      </c>
      <c r="BN33" s="7">
        <f t="shared" ref="BN33" si="326">+BN34+BN35+BN36+BN37</f>
        <v>1020000</v>
      </c>
    </row>
    <row r="34" spans="1:66" ht="14.25">
      <c r="A34" s="8" t="s">
        <v>28</v>
      </c>
      <c r="B34" s="9">
        <v>27121800</v>
      </c>
      <c r="C34" s="9">
        <v>27121800</v>
      </c>
      <c r="D34" s="9">
        <v>149408800</v>
      </c>
      <c r="E34" s="9">
        <v>224113199.99999997</v>
      </c>
      <c r="F34" s="12">
        <f t="shared" si="0"/>
        <v>115084160</v>
      </c>
      <c r="G34" s="17">
        <f t="shared" si="1"/>
        <v>31757592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>
        <v>31757592</v>
      </c>
      <c r="Z34" s="9"/>
      <c r="AA34" s="17">
        <f t="shared" si="8"/>
        <v>83306568</v>
      </c>
      <c r="AB34" s="9">
        <v>56000</v>
      </c>
      <c r="AC34" s="9"/>
      <c r="AD34" s="9"/>
      <c r="AE34" s="9"/>
      <c r="AF34" s="9">
        <v>23331180</v>
      </c>
      <c r="AG34" s="9">
        <v>26558238</v>
      </c>
      <c r="AH34" s="9"/>
      <c r="AI34" s="9"/>
      <c r="AJ34" s="9">
        <v>845100</v>
      </c>
      <c r="AK34" s="9"/>
      <c r="AL34" s="9">
        <v>32460000</v>
      </c>
      <c r="AM34" s="9">
        <v>56050</v>
      </c>
      <c r="AN34" s="9"/>
      <c r="AO34" s="17">
        <f t="shared" si="14"/>
        <v>20000</v>
      </c>
      <c r="AP34" s="9"/>
      <c r="AQ34" s="9"/>
      <c r="AR34" s="9"/>
      <c r="AS34" s="9">
        <v>20000</v>
      </c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ht="14.25">
      <c r="A35" s="8" t="s">
        <v>29</v>
      </c>
      <c r="B35" s="9">
        <v>0</v>
      </c>
      <c r="C35" s="9">
        <v>0</v>
      </c>
      <c r="D35" s="9">
        <v>725800</v>
      </c>
      <c r="E35" s="9">
        <v>1088699.9999999998</v>
      </c>
      <c r="F35" s="12">
        <f t="shared" si="0"/>
        <v>0</v>
      </c>
      <c r="G35" s="17">
        <f t="shared" si="1"/>
        <v>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7">
        <f t="shared" si="8"/>
        <v>0</v>
      </c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17">
        <f t="shared" si="14"/>
        <v>0</v>
      </c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ht="14.25">
      <c r="A36" s="8" t="s">
        <v>30</v>
      </c>
      <c r="B36" s="9">
        <v>2056800</v>
      </c>
      <c r="C36" s="9">
        <v>2056800</v>
      </c>
      <c r="D36" s="9">
        <v>32873200.000000004</v>
      </c>
      <c r="E36" s="9">
        <v>49343200.000000007</v>
      </c>
      <c r="F36" s="12">
        <f t="shared" si="0"/>
        <v>12326780</v>
      </c>
      <c r="G36" s="17">
        <f t="shared" si="1"/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7">
        <f t="shared" si="8"/>
        <v>12326780</v>
      </c>
      <c r="AB36" s="9"/>
      <c r="AC36" s="9">
        <v>7238540</v>
      </c>
      <c r="AD36" s="9"/>
      <c r="AE36" s="9"/>
      <c r="AF36" s="9"/>
      <c r="AG36" s="9">
        <v>2276641</v>
      </c>
      <c r="AH36" s="9"/>
      <c r="AI36" s="9">
        <v>165379</v>
      </c>
      <c r="AJ36" s="9">
        <v>485100</v>
      </c>
      <c r="AK36" s="9">
        <v>89200</v>
      </c>
      <c r="AL36" s="9"/>
      <c r="AM36" s="9"/>
      <c r="AN36" s="9">
        <v>2071920</v>
      </c>
      <c r="AO36" s="17">
        <f t="shared" si="14"/>
        <v>0</v>
      </c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ht="14.25">
      <c r="A37" s="8" t="s">
        <v>31</v>
      </c>
      <c r="B37" s="9">
        <v>2701800</v>
      </c>
      <c r="C37" s="9">
        <v>2701800</v>
      </c>
      <c r="D37" s="9">
        <v>40316000</v>
      </c>
      <c r="E37" s="9">
        <v>50681500</v>
      </c>
      <c r="F37" s="12">
        <f t="shared" si="0"/>
        <v>47298087</v>
      </c>
      <c r="G37" s="17">
        <f t="shared" si="1"/>
        <v>8313129</v>
      </c>
      <c r="H37" s="9"/>
      <c r="I37" s="9">
        <v>150000</v>
      </c>
      <c r="J37" s="9">
        <v>125000</v>
      </c>
      <c r="K37" s="9">
        <v>149999</v>
      </c>
      <c r="L37" s="9">
        <v>100000</v>
      </c>
      <c r="M37" s="9">
        <v>100000</v>
      </c>
      <c r="N37" s="9">
        <v>150000</v>
      </c>
      <c r="O37" s="9">
        <v>150000</v>
      </c>
      <c r="P37" s="9">
        <v>150000</v>
      </c>
      <c r="Q37" s="9">
        <v>100000</v>
      </c>
      <c r="R37" s="9">
        <v>150000</v>
      </c>
      <c r="S37" s="9">
        <v>100000</v>
      </c>
      <c r="T37" s="9">
        <v>150000</v>
      </c>
      <c r="U37" s="9">
        <v>150000</v>
      </c>
      <c r="V37" s="9">
        <v>105600</v>
      </c>
      <c r="W37" s="9">
        <v>149800</v>
      </c>
      <c r="X37" s="9"/>
      <c r="Y37" s="9">
        <v>3532730</v>
      </c>
      <c r="Z37" s="9">
        <v>2800000</v>
      </c>
      <c r="AA37" s="17">
        <f t="shared" si="8"/>
        <v>10149544</v>
      </c>
      <c r="AB37" s="9">
        <v>107800</v>
      </c>
      <c r="AC37" s="9"/>
      <c r="AD37" s="9">
        <v>367792</v>
      </c>
      <c r="AE37" s="9">
        <v>46000</v>
      </c>
      <c r="AF37" s="9">
        <v>6711230</v>
      </c>
      <c r="AG37" s="9"/>
      <c r="AH37" s="9">
        <v>1250100</v>
      </c>
      <c r="AI37" s="9">
        <v>233222</v>
      </c>
      <c r="AJ37" s="9">
        <v>368600</v>
      </c>
      <c r="AK37" s="9"/>
      <c r="AL37" s="9"/>
      <c r="AM37" s="9">
        <v>400000</v>
      </c>
      <c r="AN37" s="9">
        <v>664800</v>
      </c>
      <c r="AO37" s="17">
        <f t="shared" si="14"/>
        <v>28835414</v>
      </c>
      <c r="AP37" s="9">
        <v>141760</v>
      </c>
      <c r="AQ37" s="9">
        <v>141800</v>
      </c>
      <c r="AR37" s="9">
        <v>518800</v>
      </c>
      <c r="AS37" s="9">
        <v>18878552</v>
      </c>
      <c r="AT37" s="9">
        <v>473552</v>
      </c>
      <c r="AU37" s="9">
        <v>214400</v>
      </c>
      <c r="AV37" s="9">
        <v>213900</v>
      </c>
      <c r="AW37" s="9"/>
      <c r="AX37" s="9">
        <v>180000</v>
      </c>
      <c r="AY37" s="9">
        <v>522730</v>
      </c>
      <c r="AZ37" s="9">
        <v>374750</v>
      </c>
      <c r="BA37" s="9"/>
      <c r="BB37" s="9">
        <v>226600</v>
      </c>
      <c r="BC37" s="9">
        <v>0</v>
      </c>
      <c r="BD37" s="9">
        <v>430850</v>
      </c>
      <c r="BE37" s="9">
        <v>325400</v>
      </c>
      <c r="BF37" s="9">
        <v>511220</v>
      </c>
      <c r="BG37" s="9">
        <v>50000</v>
      </c>
      <c r="BH37" s="9">
        <v>49600</v>
      </c>
      <c r="BI37" s="9">
        <v>1252400</v>
      </c>
      <c r="BJ37" s="9">
        <v>269000</v>
      </c>
      <c r="BK37" s="9">
        <v>629800</v>
      </c>
      <c r="BL37" s="9"/>
      <c r="BM37" s="9">
        <v>2410300</v>
      </c>
      <c r="BN37" s="9">
        <v>1020000</v>
      </c>
    </row>
    <row r="38" spans="1:66" ht="14.25">
      <c r="A38" s="8" t="s">
        <v>32</v>
      </c>
      <c r="B38" s="9">
        <v>396962000</v>
      </c>
      <c r="C38" s="9">
        <v>396962000</v>
      </c>
      <c r="D38" s="9">
        <v>783208100</v>
      </c>
      <c r="E38" s="9">
        <v>1165344900</v>
      </c>
      <c r="F38" s="12">
        <f t="shared" ref="F38:F69" si="327">+G38+AA38+AO38</f>
        <v>37188237.289999999</v>
      </c>
      <c r="G38" s="17">
        <f t="shared" ref="G38:G69" si="328">+Y38+Z38+I38+O38+H38+M38+N38+L38+S38+T38+Q38+R38+P38+J38+K38+U38+V38+W38+X38</f>
        <v>4215000</v>
      </c>
      <c r="H38" s="9">
        <v>104500</v>
      </c>
      <c r="I38" s="9"/>
      <c r="J38" s="9">
        <v>128400</v>
      </c>
      <c r="K38" s="9">
        <v>150000</v>
      </c>
      <c r="L38" s="9"/>
      <c r="M38" s="9">
        <v>100000</v>
      </c>
      <c r="N38" s="9">
        <v>150000</v>
      </c>
      <c r="O38" s="9"/>
      <c r="P38" s="9">
        <v>150000</v>
      </c>
      <c r="Q38" s="9">
        <v>100000</v>
      </c>
      <c r="R38" s="9">
        <v>100000</v>
      </c>
      <c r="S38" s="9">
        <v>146800</v>
      </c>
      <c r="T38" s="9">
        <v>150000</v>
      </c>
      <c r="U38" s="9">
        <v>150000</v>
      </c>
      <c r="V38" s="9">
        <v>150000</v>
      </c>
      <c r="W38" s="9">
        <v>150000</v>
      </c>
      <c r="X38" s="9">
        <v>100000</v>
      </c>
      <c r="Y38" s="9">
        <v>2085300</v>
      </c>
      <c r="Z38" s="9">
        <v>300000</v>
      </c>
      <c r="AA38" s="17">
        <f t="shared" ref="AA38:AA69" si="329">+AL38+AH38+AN38+AD38+AE38+AK38+AI38+AC38+AJ38+AG38+AF38+AM38+AB38</f>
        <v>29856312.289999999</v>
      </c>
      <c r="AB38" s="9"/>
      <c r="AC38" s="9">
        <v>3051086</v>
      </c>
      <c r="AD38" s="9"/>
      <c r="AE38" s="9"/>
      <c r="AF38" s="9"/>
      <c r="AG38" s="9">
        <v>22027276.289999999</v>
      </c>
      <c r="AH38" s="9"/>
      <c r="AI38" s="9"/>
      <c r="AJ38" s="9">
        <v>1175400</v>
      </c>
      <c r="AK38" s="9">
        <v>290000</v>
      </c>
      <c r="AL38" s="9">
        <v>2750000</v>
      </c>
      <c r="AM38" s="9"/>
      <c r="AN38" s="9">
        <v>562550</v>
      </c>
      <c r="AO38" s="17">
        <f t="shared" ref="AO38:AO69" si="330">+AP38+AQ38+AR38+AS38+AU38+AX38+AW38+AY38+AZ38+BA38+BC38+BD38+BE38+BF38+BI38+BG38+BH38+BJ38+BK38+BL38+BM38+BN38+AV38+BB38+AT38</f>
        <v>3116925</v>
      </c>
      <c r="AP38" s="9">
        <v>320000</v>
      </c>
      <c r="AQ38" s="9"/>
      <c r="AR38" s="9"/>
      <c r="AS38" s="9">
        <v>48500</v>
      </c>
      <c r="AT38" s="9">
        <v>210000</v>
      </c>
      <c r="AU38" s="9"/>
      <c r="AV38" s="9"/>
      <c r="AW38" s="9"/>
      <c r="AX38" s="9">
        <v>505050</v>
      </c>
      <c r="AY38" s="9">
        <v>333000</v>
      </c>
      <c r="AZ38" s="9"/>
      <c r="BA38" s="9">
        <v>228000</v>
      </c>
      <c r="BB38" s="9">
        <v>390000</v>
      </c>
      <c r="BC38" s="9"/>
      <c r="BD38" s="9"/>
      <c r="BE38" s="9"/>
      <c r="BF38" s="9">
        <v>284375</v>
      </c>
      <c r="BG38" s="9"/>
      <c r="BH38" s="9"/>
      <c r="BI38" s="9"/>
      <c r="BJ38" s="9"/>
      <c r="BK38" s="9"/>
      <c r="BL38" s="9"/>
      <c r="BM38" s="9"/>
      <c r="BN38" s="9">
        <v>798000</v>
      </c>
    </row>
    <row r="39" spans="1:66" ht="14.25">
      <c r="A39" s="8" t="s">
        <v>33</v>
      </c>
      <c r="B39" s="9">
        <v>158641900</v>
      </c>
      <c r="C39" s="9">
        <v>158641900</v>
      </c>
      <c r="D39" s="9">
        <v>317477000</v>
      </c>
      <c r="E39" s="9">
        <v>475515300</v>
      </c>
      <c r="F39" s="12">
        <f t="shared" si="327"/>
        <v>239077403.00999999</v>
      </c>
      <c r="G39" s="17">
        <f t="shared" si="328"/>
        <v>76598366</v>
      </c>
      <c r="H39" s="9">
        <v>1906400</v>
      </c>
      <c r="I39" s="9">
        <v>1872000</v>
      </c>
      <c r="J39" s="9">
        <v>4561200</v>
      </c>
      <c r="K39" s="9">
        <v>3297600</v>
      </c>
      <c r="L39" s="9">
        <v>1713600</v>
      </c>
      <c r="M39" s="9">
        <v>3592800</v>
      </c>
      <c r="N39" s="9">
        <v>3887672</v>
      </c>
      <c r="O39" s="9">
        <v>3337152</v>
      </c>
      <c r="P39" s="9">
        <v>2180400</v>
      </c>
      <c r="Q39" s="9">
        <v>7419200</v>
      </c>
      <c r="R39" s="9">
        <v>1396350</v>
      </c>
      <c r="S39" s="9">
        <v>4562062</v>
      </c>
      <c r="T39" s="9">
        <v>4779600</v>
      </c>
      <c r="U39" s="9">
        <v>2988000</v>
      </c>
      <c r="V39" s="9">
        <v>1192464</v>
      </c>
      <c r="W39" s="9">
        <v>3561045</v>
      </c>
      <c r="X39" s="9">
        <v>4067261</v>
      </c>
      <c r="Y39" s="9">
        <v>16143560</v>
      </c>
      <c r="Z39" s="9">
        <v>4140000</v>
      </c>
      <c r="AA39" s="17">
        <f t="shared" si="329"/>
        <v>100232712.01000001</v>
      </c>
      <c r="AB39" s="9">
        <v>13178800</v>
      </c>
      <c r="AC39" s="9">
        <v>6306750</v>
      </c>
      <c r="AD39" s="9">
        <v>12544550</v>
      </c>
      <c r="AE39" s="9">
        <v>2175000</v>
      </c>
      <c r="AF39" s="9">
        <v>14048577.01</v>
      </c>
      <c r="AG39" s="9">
        <v>38210855</v>
      </c>
      <c r="AH39" s="9">
        <v>1500000</v>
      </c>
      <c r="AI39" s="9">
        <v>2548800</v>
      </c>
      <c r="AJ39" s="9">
        <v>9497080</v>
      </c>
      <c r="AK39" s="9"/>
      <c r="AL39" s="9"/>
      <c r="AM39" s="9"/>
      <c r="AN39" s="9">
        <v>222300</v>
      </c>
      <c r="AO39" s="17">
        <f t="shared" si="330"/>
        <v>62246325</v>
      </c>
      <c r="AP39" s="9">
        <v>1000745</v>
      </c>
      <c r="AQ39" s="9">
        <v>1748700</v>
      </c>
      <c r="AR39" s="9">
        <v>3709800</v>
      </c>
      <c r="AS39" s="9">
        <v>837920</v>
      </c>
      <c r="AT39" s="9">
        <v>1918200</v>
      </c>
      <c r="AU39" s="9">
        <v>1929600</v>
      </c>
      <c r="AV39" s="9">
        <v>3657000</v>
      </c>
      <c r="AW39" s="9">
        <v>590000</v>
      </c>
      <c r="AX39" s="9">
        <v>2933700</v>
      </c>
      <c r="AY39" s="9">
        <v>5578374</v>
      </c>
      <c r="AZ39" s="9">
        <v>2119500</v>
      </c>
      <c r="BA39" s="9">
        <v>2875260</v>
      </c>
      <c r="BB39" s="9">
        <v>6774000</v>
      </c>
      <c r="BC39" s="9">
        <v>2302500</v>
      </c>
      <c r="BD39" s="9">
        <v>3715700</v>
      </c>
      <c r="BE39" s="9">
        <v>1640690</v>
      </c>
      <c r="BF39" s="9">
        <v>1655184</v>
      </c>
      <c r="BG39" s="9">
        <v>1116800</v>
      </c>
      <c r="BH39" s="9">
        <v>834900</v>
      </c>
      <c r="BI39" s="9">
        <v>2244300</v>
      </c>
      <c r="BJ39" s="9">
        <v>5028150</v>
      </c>
      <c r="BK39" s="9">
        <v>1836693</v>
      </c>
      <c r="BL39" s="9">
        <v>1299109</v>
      </c>
      <c r="BM39" s="9">
        <v>3314400</v>
      </c>
      <c r="BN39" s="9">
        <v>1585100</v>
      </c>
    </row>
    <row r="40" spans="1:66" ht="14.25">
      <c r="A40" s="8" t="s">
        <v>34</v>
      </c>
      <c r="B40" s="9">
        <v>1710700</v>
      </c>
      <c r="C40" s="9">
        <v>1710700</v>
      </c>
      <c r="D40" s="9">
        <v>3597400</v>
      </c>
      <c r="E40" s="9">
        <v>5519100</v>
      </c>
      <c r="F40" s="12">
        <f t="shared" si="327"/>
        <v>4442695</v>
      </c>
      <c r="G40" s="17">
        <f t="shared" si="328"/>
        <v>271405</v>
      </c>
      <c r="H40" s="9">
        <v>45000</v>
      </c>
      <c r="I40" s="9">
        <v>20000</v>
      </c>
      <c r="J40" s="9"/>
      <c r="K40" s="9"/>
      <c r="L40" s="9"/>
      <c r="M40" s="9">
        <v>30000</v>
      </c>
      <c r="N40" s="9"/>
      <c r="O40" s="9">
        <v>45000</v>
      </c>
      <c r="P40" s="9"/>
      <c r="Q40" s="9">
        <v>30000</v>
      </c>
      <c r="R40" s="9"/>
      <c r="S40" s="9">
        <v>29985</v>
      </c>
      <c r="T40" s="9"/>
      <c r="U40" s="9">
        <v>30000</v>
      </c>
      <c r="V40" s="9"/>
      <c r="W40" s="9"/>
      <c r="X40" s="9"/>
      <c r="Y40" s="9">
        <v>41420</v>
      </c>
      <c r="Z40" s="9"/>
      <c r="AA40" s="17">
        <f t="shared" si="329"/>
        <v>3302740</v>
      </c>
      <c r="AB40" s="9">
        <v>560500</v>
      </c>
      <c r="AC40" s="9"/>
      <c r="AD40" s="9"/>
      <c r="AE40" s="9"/>
      <c r="AF40" s="9">
        <v>2030740</v>
      </c>
      <c r="AG40" s="9">
        <v>352000</v>
      </c>
      <c r="AH40" s="9"/>
      <c r="AI40" s="9">
        <v>232000</v>
      </c>
      <c r="AJ40" s="9">
        <v>127500</v>
      </c>
      <c r="AK40" s="9"/>
      <c r="AL40" s="9"/>
      <c r="AM40" s="9"/>
      <c r="AN40" s="9"/>
      <c r="AO40" s="17">
        <f t="shared" si="330"/>
        <v>868550</v>
      </c>
      <c r="AP40" s="9">
        <v>40000</v>
      </c>
      <c r="AQ40" s="9"/>
      <c r="AR40" s="9">
        <v>30000</v>
      </c>
      <c r="AS40" s="9"/>
      <c r="AT40" s="9">
        <v>75000</v>
      </c>
      <c r="AU40" s="9"/>
      <c r="AV40" s="9"/>
      <c r="AW40" s="9"/>
      <c r="AX40" s="9">
        <v>52900</v>
      </c>
      <c r="AY40" s="9">
        <v>120000</v>
      </c>
      <c r="AZ40" s="9">
        <v>7200</v>
      </c>
      <c r="BA40" s="9"/>
      <c r="BB40" s="9">
        <v>300000</v>
      </c>
      <c r="BC40" s="9"/>
      <c r="BD40" s="9"/>
      <c r="BE40" s="9"/>
      <c r="BF40" s="9"/>
      <c r="BG40" s="9">
        <v>80000</v>
      </c>
      <c r="BH40" s="9"/>
      <c r="BI40" s="9"/>
      <c r="BJ40" s="9">
        <v>30000</v>
      </c>
      <c r="BK40" s="9"/>
      <c r="BL40" s="9"/>
      <c r="BM40" s="9"/>
      <c r="BN40" s="9">
        <v>133450</v>
      </c>
    </row>
    <row r="41" spans="1:66" ht="14.25">
      <c r="A41" s="8" t="s">
        <v>35</v>
      </c>
      <c r="B41" s="9">
        <v>45396500</v>
      </c>
      <c r="C41" s="9">
        <v>45396500</v>
      </c>
      <c r="D41" s="9">
        <v>142407400</v>
      </c>
      <c r="E41" s="9">
        <v>211476900</v>
      </c>
      <c r="F41" s="12">
        <f t="shared" si="327"/>
        <v>170419747</v>
      </c>
      <c r="G41" s="17">
        <f t="shared" si="328"/>
        <v>35904843</v>
      </c>
      <c r="H41" s="9">
        <v>1071050</v>
      </c>
      <c r="I41" s="9">
        <v>596000</v>
      </c>
      <c r="J41" s="9">
        <v>580000</v>
      </c>
      <c r="K41" s="9">
        <v>93000</v>
      </c>
      <c r="L41" s="9">
        <v>851870</v>
      </c>
      <c r="M41" s="9">
        <v>500000</v>
      </c>
      <c r="N41" s="9">
        <v>538450</v>
      </c>
      <c r="O41" s="9">
        <v>1108713</v>
      </c>
      <c r="P41" s="9">
        <v>899500</v>
      </c>
      <c r="Q41" s="9">
        <v>1110000</v>
      </c>
      <c r="R41" s="9">
        <v>944000</v>
      </c>
      <c r="S41" s="9">
        <v>1110000</v>
      </c>
      <c r="T41" s="9">
        <v>1110000</v>
      </c>
      <c r="U41" s="9">
        <v>34600</v>
      </c>
      <c r="V41" s="9">
        <v>508200</v>
      </c>
      <c r="W41" s="9">
        <v>720000</v>
      </c>
      <c r="X41" s="9">
        <v>1098000</v>
      </c>
      <c r="Y41" s="9">
        <v>20031460</v>
      </c>
      <c r="Z41" s="9">
        <v>3000000</v>
      </c>
      <c r="AA41" s="17">
        <f t="shared" si="329"/>
        <v>68694354</v>
      </c>
      <c r="AB41" s="9"/>
      <c r="AC41" s="9">
        <v>2345098</v>
      </c>
      <c r="AD41" s="9">
        <v>2842470</v>
      </c>
      <c r="AE41" s="9">
        <v>1637360</v>
      </c>
      <c r="AF41" s="9">
        <v>11719020</v>
      </c>
      <c r="AG41" s="9">
        <v>7834846</v>
      </c>
      <c r="AH41" s="9"/>
      <c r="AI41" s="9"/>
      <c r="AJ41" s="9">
        <v>984900</v>
      </c>
      <c r="AK41" s="9">
        <v>1604250</v>
      </c>
      <c r="AL41" s="9"/>
      <c r="AM41" s="9">
        <v>52000</v>
      </c>
      <c r="AN41" s="9">
        <v>39674410</v>
      </c>
      <c r="AO41" s="17">
        <f t="shared" si="330"/>
        <v>65820550</v>
      </c>
      <c r="AP41" s="9">
        <v>1642900</v>
      </c>
      <c r="AQ41" s="9">
        <v>4277600</v>
      </c>
      <c r="AR41" s="9">
        <v>1643600</v>
      </c>
      <c r="AS41" s="9">
        <v>11482200</v>
      </c>
      <c r="AT41" s="9">
        <v>1854000</v>
      </c>
      <c r="AU41" s="9">
        <v>1770000</v>
      </c>
      <c r="AV41" s="9">
        <v>2045200</v>
      </c>
      <c r="AW41" s="9"/>
      <c r="AX41" s="9">
        <v>2253900</v>
      </c>
      <c r="AY41" s="9">
        <v>5041890</v>
      </c>
      <c r="AZ41" s="9">
        <v>878100</v>
      </c>
      <c r="BA41" s="9">
        <v>3042900</v>
      </c>
      <c r="BB41" s="9">
        <v>2079900</v>
      </c>
      <c r="BC41" s="9">
        <v>269550</v>
      </c>
      <c r="BD41" s="9">
        <v>2911100</v>
      </c>
      <c r="BE41" s="9">
        <v>1705000</v>
      </c>
      <c r="BF41" s="9">
        <v>10359230</v>
      </c>
      <c r="BG41" s="9">
        <v>521450</v>
      </c>
      <c r="BH41" s="9">
        <v>48400</v>
      </c>
      <c r="BI41" s="9">
        <v>1470000</v>
      </c>
      <c r="BJ41" s="9">
        <v>1318600</v>
      </c>
      <c r="BK41" s="9">
        <v>1185040</v>
      </c>
      <c r="BL41" s="9">
        <v>4321640</v>
      </c>
      <c r="BM41" s="9">
        <v>1498950</v>
      </c>
      <c r="BN41" s="9">
        <v>2199400</v>
      </c>
    </row>
    <row r="42" spans="1:66" ht="14.25">
      <c r="A42" s="8" t="s">
        <v>36</v>
      </c>
      <c r="B42" s="9">
        <v>120000</v>
      </c>
      <c r="C42" s="9">
        <v>120000</v>
      </c>
      <c r="D42" s="9">
        <v>4907000</v>
      </c>
      <c r="E42" s="9">
        <v>7360500</v>
      </c>
      <c r="F42" s="12">
        <f t="shared" si="327"/>
        <v>1316760</v>
      </c>
      <c r="G42" s="17">
        <f t="shared" si="328"/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7">
        <f t="shared" si="329"/>
        <v>956760</v>
      </c>
      <c r="AB42" s="9"/>
      <c r="AC42" s="9"/>
      <c r="AD42" s="9"/>
      <c r="AE42" s="9"/>
      <c r="AF42" s="9"/>
      <c r="AG42" s="9">
        <v>956760</v>
      </c>
      <c r="AH42" s="9"/>
      <c r="AI42" s="9"/>
      <c r="AJ42" s="9"/>
      <c r="AK42" s="9"/>
      <c r="AL42" s="9"/>
      <c r="AM42" s="9"/>
      <c r="AN42" s="9"/>
      <c r="AO42" s="17">
        <f t="shared" si="330"/>
        <v>360000</v>
      </c>
      <c r="AP42" s="9"/>
      <c r="AQ42" s="9">
        <v>360000</v>
      </c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</row>
    <row r="43" spans="1:66" ht="14.25">
      <c r="A43" s="8" t="s">
        <v>37</v>
      </c>
      <c r="B43" s="9">
        <v>6170500</v>
      </c>
      <c r="C43" s="9">
        <v>6170500</v>
      </c>
      <c r="D43" s="9">
        <v>12341000</v>
      </c>
      <c r="E43" s="9">
        <v>23695500</v>
      </c>
      <c r="F43" s="12">
        <f t="shared" si="327"/>
        <v>19356183</v>
      </c>
      <c r="G43" s="17">
        <f t="shared" si="328"/>
        <v>9718383</v>
      </c>
      <c r="H43" s="9">
        <v>1825800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>
        <v>7892583</v>
      </c>
      <c r="AA43" s="17">
        <f t="shared" si="329"/>
        <v>9637800</v>
      </c>
      <c r="AB43" s="9"/>
      <c r="AC43" s="9"/>
      <c r="AD43" s="9"/>
      <c r="AE43" s="9"/>
      <c r="AF43" s="9"/>
      <c r="AG43" s="9"/>
      <c r="AH43" s="9"/>
      <c r="AI43" s="9">
        <v>9637800</v>
      </c>
      <c r="AJ43" s="9"/>
      <c r="AK43" s="9"/>
      <c r="AL43" s="9"/>
      <c r="AM43" s="9"/>
      <c r="AN43" s="9"/>
      <c r="AO43" s="17">
        <f t="shared" si="330"/>
        <v>0</v>
      </c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1:66" s="18" customFormat="1">
      <c r="A44" s="6" t="s">
        <v>38</v>
      </c>
      <c r="B44" s="7">
        <v>500770400</v>
      </c>
      <c r="C44" s="7">
        <f>+C45+C46+C47+C48+C49+C50</f>
        <v>500770400</v>
      </c>
      <c r="D44" s="7">
        <v>1011169800</v>
      </c>
      <c r="E44" s="7">
        <v>1834398800</v>
      </c>
      <c r="F44" s="17">
        <f t="shared" si="327"/>
        <v>1011477081.02</v>
      </c>
      <c r="G44" s="17">
        <f t="shared" si="328"/>
        <v>21579543.02</v>
      </c>
      <c r="H44" s="7">
        <f>+H45+H46+H47+H48+H49+H50</f>
        <v>490446</v>
      </c>
      <c r="I44" s="7">
        <f>+I45+I46+I47+I48+I49+I50</f>
        <v>234454.8</v>
      </c>
      <c r="J44" s="7">
        <f t="shared" ref="J44" si="331">+J45+J46+J47+J48+J49+J50</f>
        <v>615467.30000000005</v>
      </c>
      <c r="K44" s="7">
        <f>+K45+K46+K47+K48+K49+K50</f>
        <v>100494</v>
      </c>
      <c r="L44" s="7">
        <f>+L45+L46+L47+L48+L49+L50</f>
        <v>482640</v>
      </c>
      <c r="M44" s="7">
        <f>+M45+M46+M47+M48+M49+M50</f>
        <v>0</v>
      </c>
      <c r="N44" s="7">
        <f>+N45+N46+N47+N48+N49+N50</f>
        <v>292760</v>
      </c>
      <c r="O44" s="7">
        <f t="shared" ref="O44" si="332">+O45+O46+O47+O48+O49+O50</f>
        <v>449979.92</v>
      </c>
      <c r="P44" s="7">
        <f t="shared" ref="P44" si="333">+P45+P46+P47+P48+P49+P50</f>
        <v>498600</v>
      </c>
      <c r="Q44" s="7">
        <f>+Q45+Q46+Q47+Q48+Q49+Q50</f>
        <v>0</v>
      </c>
      <c r="R44" s="7">
        <f>+R45+R46+R47+R48+R49+R50</f>
        <v>495000</v>
      </c>
      <c r="S44" s="7">
        <f>+S45+S46+S47+S48+S49+S50</f>
        <v>464708.2</v>
      </c>
      <c r="T44" s="7">
        <f t="shared" ref="T44" si="334">+T45+T46+T47+T48+T49+T50</f>
        <v>448280</v>
      </c>
      <c r="U44" s="7">
        <f>+U45+U46+U47+U48+U49+U50</f>
        <v>493803.8</v>
      </c>
      <c r="V44" s="7">
        <f t="shared" ref="V44" si="335">+V45+V46+V47+V48+V49+V50</f>
        <v>500000</v>
      </c>
      <c r="W44" s="7">
        <f t="shared" ref="W44" si="336">+W45+W46+W47+W48+W49+W50</f>
        <v>485016</v>
      </c>
      <c r="X44" s="7">
        <f>+X45+X46+X47+X48+X49+X50</f>
        <v>499900</v>
      </c>
      <c r="Y44" s="7">
        <f>+Y45+Y46+Y47+Y48+Y49+Y50</f>
        <v>13407993</v>
      </c>
      <c r="Z44" s="7">
        <f>+Z45+Z46+Z47+Z48+Z49+Z50</f>
        <v>1620000</v>
      </c>
      <c r="AA44" s="17">
        <f t="shared" si="329"/>
        <v>982839538</v>
      </c>
      <c r="AB44" s="7">
        <f>+AB45+AB46+AB47+AB48+AB49+AB50</f>
        <v>0</v>
      </c>
      <c r="AC44" s="7">
        <f>+AC45+AC46+AC47+AC48+AC49+AC50</f>
        <v>0</v>
      </c>
      <c r="AD44" s="7">
        <f>+AD45+AD46+AD47+AD48+AD49+AD50</f>
        <v>0</v>
      </c>
      <c r="AE44" s="7">
        <f>+AE45+AE46+AE47+AE48+AE49+AE50</f>
        <v>0</v>
      </c>
      <c r="AF44" s="7">
        <f t="shared" ref="AF44" si="337">+AF45+AF46+AF47+AF48+AF49+AF50</f>
        <v>0</v>
      </c>
      <c r="AG44" s="7">
        <f t="shared" ref="AG44" si="338">+AG45+AG46+AG47+AG48+AG49+AG50</f>
        <v>281769185.19999999</v>
      </c>
      <c r="AH44" s="7">
        <f>+AH45+AH46+AH47+AH48+AH49+AH50</f>
        <v>443403759</v>
      </c>
      <c r="AI44" s="7">
        <f>+AI45+AI46+AI47+AI48+AI49+AI50</f>
        <v>246438376.80000001</v>
      </c>
      <c r="AJ44" s="7">
        <f t="shared" ref="AJ44" si="339">+AJ45+AJ46+AJ47+AJ48+AJ49+AJ50</f>
        <v>0</v>
      </c>
      <c r="AK44" s="7">
        <f>+AK45+AK46+AK47+AK48+AK49+AK50</f>
        <v>5015617</v>
      </c>
      <c r="AL44" s="7">
        <f>+AL45+AL46+AL47+AL48+AL49+AL50</f>
        <v>3500000</v>
      </c>
      <c r="AM44" s="7">
        <f t="shared" ref="AM44" si="340">+AM45+AM46+AM47+AM48+AM49+AM50</f>
        <v>0</v>
      </c>
      <c r="AN44" s="7">
        <f t="shared" ref="AN44" si="341">+AN45+AN46+AN47+AN48+AN49+AN50</f>
        <v>2712600</v>
      </c>
      <c r="AO44" s="17">
        <f t="shared" si="330"/>
        <v>7058000</v>
      </c>
      <c r="AP44" s="7">
        <f t="shared" ref="AP44" si="342">+AP45+AP46+AP47+AP48+AP49+AP50</f>
        <v>451800</v>
      </c>
      <c r="AQ44" s="7">
        <f t="shared" ref="AQ44" si="343">+AQ45+AQ46+AQ47+AQ48+AQ49+AQ50</f>
        <v>432000</v>
      </c>
      <c r="AR44" s="7">
        <f t="shared" ref="AR44" si="344">+AR45+AR46+AR47+AR48+AR49+AR50</f>
        <v>1297700</v>
      </c>
      <c r="AS44" s="7">
        <f t="shared" ref="AS44" si="345">+AS45+AS46+AS47+AS48+AS49+AS50</f>
        <v>120000</v>
      </c>
      <c r="AT44" s="7">
        <f t="shared" ref="AT44" si="346">+AT45+AT46+AT47+AT48+AT49+AT50</f>
        <v>150000</v>
      </c>
      <c r="AU44" s="7">
        <f t="shared" ref="AU44" si="347">+AU45+AU46+AU47+AU48+AU49+AU50</f>
        <v>0</v>
      </c>
      <c r="AV44" s="7">
        <f t="shared" ref="AV44" si="348">+AV45+AV46+AV47+AV48+AV49+AV50</f>
        <v>1281500</v>
      </c>
      <c r="AW44" s="7">
        <f t="shared" ref="AW44" si="349">+AW45+AW46+AW47+AW48+AW49+AW50</f>
        <v>0</v>
      </c>
      <c r="AX44" s="7">
        <f t="shared" ref="AX44" si="350">+AX45+AX46+AX47+AX48+AX49+AX50</f>
        <v>560000</v>
      </c>
      <c r="AY44" s="7">
        <f t="shared" ref="AY44" si="351">+AY45+AY46+AY47+AY48+AY49+AY50</f>
        <v>560000</v>
      </c>
      <c r="AZ44" s="7">
        <f t="shared" ref="AZ44" si="352">+AZ45+AZ46+AZ47+AZ48+AZ49+AZ50</f>
        <v>0</v>
      </c>
      <c r="BA44" s="7">
        <f t="shared" ref="BA44" si="353">+BA45+BA46+BA47+BA48+BA49+BA50</f>
        <v>0</v>
      </c>
      <c r="BB44" s="7">
        <f t="shared" ref="BB44" si="354">+BB45+BB46+BB47+BB48+BB49+BB50</f>
        <v>560000</v>
      </c>
      <c r="BC44" s="7">
        <f t="shared" ref="BC44" si="355">+BC45+BC46+BC47+BC48+BC49+BC50</f>
        <v>0</v>
      </c>
      <c r="BD44" s="7">
        <f t="shared" ref="BD44" si="356">+BD45+BD46+BD47+BD48+BD49+BD50</f>
        <v>414000</v>
      </c>
      <c r="BE44" s="7">
        <f t="shared" ref="BE44" si="357">+BE45+BE46+BE47+BE48+BE49+BE50</f>
        <v>560000</v>
      </c>
      <c r="BF44" s="7">
        <f t="shared" ref="BF44" si="358">+BF45+BF46+BF47+BF48+BF49+BF50</f>
        <v>33000</v>
      </c>
      <c r="BG44" s="7">
        <f t="shared" ref="BG44" si="359">+BG45+BG46+BG47+BG48+BG49+BG50</f>
        <v>0</v>
      </c>
      <c r="BH44" s="7">
        <f t="shared" ref="BH44" si="360">+BH45+BH46+BH47+BH48+BH49+BH50</f>
        <v>0</v>
      </c>
      <c r="BI44" s="7">
        <f t="shared" ref="BI44" si="361">+BI45+BI46+BI47+BI48+BI49+BI50</f>
        <v>0</v>
      </c>
      <c r="BJ44" s="7">
        <f t="shared" ref="BJ44" si="362">+BJ45+BJ46+BJ47+BJ48+BJ49+BJ50</f>
        <v>0</v>
      </c>
      <c r="BK44" s="7">
        <f t="shared" ref="BK44" si="363">+BK45+BK46+BK47+BK48+BK49+BK50</f>
        <v>288000</v>
      </c>
      <c r="BL44" s="7">
        <f t="shared" ref="BL44" si="364">+BL45+BL46+BL47+BL48+BL49+BL50</f>
        <v>0</v>
      </c>
      <c r="BM44" s="7">
        <f t="shared" ref="BM44" si="365">+BM45+BM46+BM47+BM48+BM49+BM50</f>
        <v>350000</v>
      </c>
      <c r="BN44" s="7">
        <f t="shared" ref="BN44" si="366">+BN45+BN46+BN47+BN48+BN49+BN50</f>
        <v>0</v>
      </c>
    </row>
    <row r="45" spans="1:66" ht="14.25">
      <c r="A45" s="8" t="s">
        <v>39</v>
      </c>
      <c r="B45" s="9">
        <v>5870000</v>
      </c>
      <c r="C45" s="9">
        <v>5870000</v>
      </c>
      <c r="D45" s="9">
        <v>11740000</v>
      </c>
      <c r="E45" s="9">
        <v>17610000</v>
      </c>
      <c r="F45" s="12">
        <f t="shared" si="327"/>
        <v>13770300</v>
      </c>
      <c r="G45" s="17">
        <f t="shared" si="328"/>
        <v>382800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>
        <v>382800</v>
      </c>
      <c r="Z45" s="9"/>
      <c r="AA45" s="17">
        <f t="shared" si="329"/>
        <v>13387500</v>
      </c>
      <c r="AB45" s="9"/>
      <c r="AC45" s="9"/>
      <c r="AD45" s="9"/>
      <c r="AE45" s="9"/>
      <c r="AF45" s="9"/>
      <c r="AG45" s="9">
        <v>13387500</v>
      </c>
      <c r="AH45" s="9"/>
      <c r="AI45" s="9"/>
      <c r="AJ45" s="9"/>
      <c r="AK45" s="9"/>
      <c r="AL45" s="9"/>
      <c r="AM45" s="9"/>
      <c r="AN45" s="9"/>
      <c r="AO45" s="17">
        <f t="shared" si="330"/>
        <v>0</v>
      </c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14.25">
      <c r="A46" s="8" t="s">
        <v>40</v>
      </c>
      <c r="B46" s="9">
        <v>490817700</v>
      </c>
      <c r="C46" s="9">
        <v>490817700</v>
      </c>
      <c r="D46" s="9">
        <v>981635400</v>
      </c>
      <c r="E46" s="9">
        <v>1472453100</v>
      </c>
      <c r="F46" s="12">
        <f t="shared" si="327"/>
        <v>743723978.81999993</v>
      </c>
      <c r="G46" s="17">
        <f t="shared" si="328"/>
        <v>21196743.020000003</v>
      </c>
      <c r="H46" s="9">
        <v>490446</v>
      </c>
      <c r="I46" s="9">
        <v>234454.8</v>
      </c>
      <c r="J46" s="9">
        <v>615467.30000000005</v>
      </c>
      <c r="K46" s="9">
        <v>100494</v>
      </c>
      <c r="L46" s="9">
        <v>482640</v>
      </c>
      <c r="M46" s="9"/>
      <c r="N46" s="9">
        <v>292760</v>
      </c>
      <c r="O46" s="9">
        <v>449979.92</v>
      </c>
      <c r="P46" s="9">
        <v>498600</v>
      </c>
      <c r="Q46" s="9"/>
      <c r="R46" s="9">
        <v>495000</v>
      </c>
      <c r="S46" s="9">
        <v>464708.2</v>
      </c>
      <c r="T46" s="9">
        <v>448280</v>
      </c>
      <c r="U46" s="9">
        <v>493803.8</v>
      </c>
      <c r="V46" s="9">
        <v>500000</v>
      </c>
      <c r="W46" s="9">
        <v>485016</v>
      </c>
      <c r="X46" s="9">
        <v>499900</v>
      </c>
      <c r="Y46" s="9">
        <v>13025193</v>
      </c>
      <c r="Z46" s="9">
        <v>1620000</v>
      </c>
      <c r="AA46" s="17">
        <f t="shared" si="329"/>
        <v>720508035.79999995</v>
      </c>
      <c r="AB46" s="9"/>
      <c r="AC46" s="9"/>
      <c r="AD46" s="9"/>
      <c r="AE46" s="9"/>
      <c r="AF46" s="9"/>
      <c r="AG46" s="9">
        <v>27165900</v>
      </c>
      <c r="AH46" s="9">
        <v>443403759</v>
      </c>
      <c r="AI46" s="9">
        <v>246438376.80000001</v>
      </c>
      <c r="AJ46" s="9"/>
      <c r="AK46" s="9"/>
      <c r="AL46" s="9">
        <v>3500000</v>
      </c>
      <c r="AM46" s="9"/>
      <c r="AN46" s="9"/>
      <c r="AO46" s="17">
        <f t="shared" si="330"/>
        <v>2019200</v>
      </c>
      <c r="AP46" s="9"/>
      <c r="AQ46" s="9"/>
      <c r="AR46" s="9">
        <v>737700</v>
      </c>
      <c r="AS46" s="9"/>
      <c r="AT46" s="9"/>
      <c r="AU46" s="9"/>
      <c r="AV46" s="9">
        <v>1281500</v>
      </c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14.25">
      <c r="A47" s="8" t="s">
        <v>41</v>
      </c>
      <c r="B47" s="9">
        <v>2846700</v>
      </c>
      <c r="C47" s="9">
        <v>2846700</v>
      </c>
      <c r="D47" s="9">
        <v>13293400.000000002</v>
      </c>
      <c r="E47" s="9">
        <v>13900100.000000002</v>
      </c>
      <c r="F47" s="12">
        <f t="shared" si="327"/>
        <v>5038800</v>
      </c>
      <c r="G47" s="17">
        <f t="shared" si="328"/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7">
        <f t="shared" si="329"/>
        <v>0</v>
      </c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17">
        <f t="shared" si="330"/>
        <v>5038800</v>
      </c>
      <c r="AP47" s="9">
        <v>451800</v>
      </c>
      <c r="AQ47" s="9">
        <v>432000</v>
      </c>
      <c r="AR47" s="9">
        <v>560000</v>
      </c>
      <c r="AS47" s="9">
        <v>120000</v>
      </c>
      <c r="AT47" s="9">
        <v>150000</v>
      </c>
      <c r="AU47" s="9"/>
      <c r="AV47" s="9"/>
      <c r="AW47" s="9"/>
      <c r="AX47" s="9">
        <v>560000</v>
      </c>
      <c r="AY47" s="9">
        <v>560000</v>
      </c>
      <c r="AZ47" s="9"/>
      <c r="BA47" s="9"/>
      <c r="BB47" s="9">
        <v>560000</v>
      </c>
      <c r="BC47" s="9"/>
      <c r="BD47" s="9">
        <v>414000</v>
      </c>
      <c r="BE47" s="9">
        <v>560000</v>
      </c>
      <c r="BF47" s="9">
        <v>33000</v>
      </c>
      <c r="BG47" s="9"/>
      <c r="BH47" s="9"/>
      <c r="BI47" s="9"/>
      <c r="BJ47" s="9"/>
      <c r="BK47" s="9">
        <v>288000</v>
      </c>
      <c r="BL47" s="9"/>
      <c r="BM47" s="9">
        <v>350000</v>
      </c>
      <c r="BN47" s="9"/>
    </row>
    <row r="48" spans="1:66" ht="14.25">
      <c r="A48" s="8" t="s">
        <v>42</v>
      </c>
      <c r="B48" s="9">
        <v>0</v>
      </c>
      <c r="C48" s="9">
        <v>0</v>
      </c>
      <c r="D48" s="9">
        <v>0</v>
      </c>
      <c r="E48" s="9">
        <v>324408600</v>
      </c>
      <c r="F48" s="12">
        <f t="shared" si="327"/>
        <v>219281902.19999999</v>
      </c>
      <c r="G48" s="17">
        <f t="shared" si="328"/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7">
        <f t="shared" si="329"/>
        <v>219281902.19999999</v>
      </c>
      <c r="AB48" s="9"/>
      <c r="AC48" s="9"/>
      <c r="AD48" s="9"/>
      <c r="AE48" s="9"/>
      <c r="AF48" s="9"/>
      <c r="AG48" s="9">
        <v>214321285.19999999</v>
      </c>
      <c r="AH48" s="9"/>
      <c r="AI48" s="9"/>
      <c r="AJ48" s="9"/>
      <c r="AK48" s="9">
        <v>4960617</v>
      </c>
      <c r="AL48" s="9"/>
      <c r="AM48" s="9"/>
      <c r="AN48" s="9"/>
      <c r="AO48" s="17">
        <f t="shared" si="330"/>
        <v>0</v>
      </c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6" ht="14.25">
      <c r="A49" s="8" t="s">
        <v>43</v>
      </c>
      <c r="B49" s="9">
        <v>1236000</v>
      </c>
      <c r="C49" s="9">
        <v>1236000</v>
      </c>
      <c r="D49" s="9">
        <v>4501000</v>
      </c>
      <c r="E49" s="9">
        <v>6027000</v>
      </c>
      <c r="F49" s="12">
        <f t="shared" si="327"/>
        <v>2767600</v>
      </c>
      <c r="G49" s="17">
        <f t="shared" si="328"/>
        <v>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7">
        <f t="shared" si="329"/>
        <v>2767600</v>
      </c>
      <c r="AB49" s="9"/>
      <c r="AC49" s="9"/>
      <c r="AD49" s="9"/>
      <c r="AE49" s="9"/>
      <c r="AF49" s="9"/>
      <c r="AG49" s="9"/>
      <c r="AH49" s="9"/>
      <c r="AI49" s="9"/>
      <c r="AJ49" s="9"/>
      <c r="AK49" s="9">
        <v>55000</v>
      </c>
      <c r="AL49" s="9"/>
      <c r="AM49" s="9"/>
      <c r="AN49" s="9">
        <v>2712600</v>
      </c>
      <c r="AO49" s="17">
        <f t="shared" si="330"/>
        <v>0</v>
      </c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6" ht="14.25">
      <c r="A50" s="8" t="s">
        <v>44</v>
      </c>
      <c r="B50" s="9">
        <v>0</v>
      </c>
      <c r="C50" s="9">
        <v>0</v>
      </c>
      <c r="D50" s="9">
        <v>216666600</v>
      </c>
      <c r="E50" s="9">
        <v>324999900</v>
      </c>
      <c r="F50" s="12">
        <f t="shared" si="327"/>
        <v>26894500</v>
      </c>
      <c r="G50" s="17">
        <f t="shared" si="328"/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7">
        <f t="shared" si="329"/>
        <v>26894500</v>
      </c>
      <c r="AB50" s="9"/>
      <c r="AC50" s="9"/>
      <c r="AD50" s="9"/>
      <c r="AE50" s="9"/>
      <c r="AF50" s="9"/>
      <c r="AG50" s="9">
        <v>26894500</v>
      </c>
      <c r="AH50" s="9"/>
      <c r="AI50" s="9"/>
      <c r="AJ50" s="9"/>
      <c r="AK50" s="9"/>
      <c r="AL50" s="9"/>
      <c r="AM50" s="9"/>
      <c r="AN50" s="9"/>
      <c r="AO50" s="17">
        <f t="shared" si="330"/>
        <v>0</v>
      </c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ht="14.25">
      <c r="A51" s="8" t="s">
        <v>45</v>
      </c>
      <c r="B51" s="9">
        <v>3433600</v>
      </c>
      <c r="C51" s="9">
        <v>3433600</v>
      </c>
      <c r="D51" s="9">
        <v>6867200</v>
      </c>
      <c r="E51" s="9">
        <v>15123700</v>
      </c>
      <c r="F51" s="12">
        <f t="shared" si="327"/>
        <v>4692580</v>
      </c>
      <c r="G51" s="17">
        <f t="shared" si="328"/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7">
        <f t="shared" si="329"/>
        <v>4423080</v>
      </c>
      <c r="AB51" s="9">
        <v>1451200</v>
      </c>
      <c r="AC51" s="9"/>
      <c r="AD51" s="9"/>
      <c r="AE51" s="9"/>
      <c r="AF51" s="9"/>
      <c r="AG51" s="9"/>
      <c r="AH51" s="9"/>
      <c r="AI51" s="9"/>
      <c r="AJ51" s="9">
        <v>2971880</v>
      </c>
      <c r="AK51" s="9"/>
      <c r="AL51" s="9"/>
      <c r="AM51" s="9"/>
      <c r="AN51" s="9"/>
      <c r="AO51" s="17">
        <f t="shared" si="330"/>
        <v>269500</v>
      </c>
      <c r="AP51" s="9"/>
      <c r="AQ51" s="9"/>
      <c r="AR51" s="9"/>
      <c r="AS51" s="9"/>
      <c r="AT51" s="9"/>
      <c r="AU51" s="9">
        <v>269500</v>
      </c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6" ht="14.25">
      <c r="A52" s="6" t="s">
        <v>46</v>
      </c>
      <c r="B52" s="7">
        <v>480864200</v>
      </c>
      <c r="C52" s="7">
        <f>+C53+C60+C62</f>
        <v>480864200</v>
      </c>
      <c r="D52" s="7">
        <v>1033979100.0000001</v>
      </c>
      <c r="E52" s="7">
        <v>1591366800</v>
      </c>
      <c r="F52" s="12">
        <f t="shared" si="327"/>
        <v>1387927860</v>
      </c>
      <c r="G52" s="17">
        <f t="shared" si="328"/>
        <v>40167146</v>
      </c>
      <c r="H52" s="7">
        <f>+H53+H60+H62</f>
        <v>0</v>
      </c>
      <c r="I52" s="7">
        <f>+I53+I60+I62</f>
        <v>0</v>
      </c>
      <c r="J52" s="7">
        <f t="shared" ref="J52" si="367">+J53+J60+J62</f>
        <v>0</v>
      </c>
      <c r="K52" s="7">
        <f>+K53+K60+K62</f>
        <v>0</v>
      </c>
      <c r="L52" s="7">
        <f>+L53+L60+L62</f>
        <v>0</v>
      </c>
      <c r="M52" s="7">
        <f>+M53+M60+M62</f>
        <v>0</v>
      </c>
      <c r="N52" s="7">
        <f>+N53+N60+N62</f>
        <v>0</v>
      </c>
      <c r="O52" s="7">
        <f t="shared" ref="O52" si="368">+O53+O60+O62</f>
        <v>0</v>
      </c>
      <c r="P52" s="7">
        <f t="shared" ref="P52" si="369">+P53+P60+P62</f>
        <v>0</v>
      </c>
      <c r="Q52" s="7">
        <f>+Q53+Q60+Q62</f>
        <v>0</v>
      </c>
      <c r="R52" s="7">
        <f>+R53+R60+R62</f>
        <v>0</v>
      </c>
      <c r="S52" s="7">
        <f>+S53+S60+S62</f>
        <v>0</v>
      </c>
      <c r="T52" s="7">
        <f t="shared" ref="T52" si="370">+T53+T60+T62</f>
        <v>0</v>
      </c>
      <c r="U52" s="7">
        <f>+U53+U60+U62</f>
        <v>0</v>
      </c>
      <c r="V52" s="7">
        <f t="shared" ref="V52" si="371">+V53+V60+V62</f>
        <v>0</v>
      </c>
      <c r="W52" s="7">
        <f t="shared" ref="W52" si="372">+W53+W60+W62</f>
        <v>0</v>
      </c>
      <c r="X52" s="7">
        <f>+X53+X60+X62</f>
        <v>0</v>
      </c>
      <c r="Y52" s="7">
        <f>+Y53+Y60+Y62</f>
        <v>40167146</v>
      </c>
      <c r="Z52" s="7">
        <f>+Z53+Z60+Z62</f>
        <v>0</v>
      </c>
      <c r="AA52" s="17">
        <f t="shared" si="329"/>
        <v>1324957685</v>
      </c>
      <c r="AB52" s="7">
        <f>+AB53+AB60+AB62</f>
        <v>98400</v>
      </c>
      <c r="AC52" s="7">
        <f>+AC53+AC60+AC62</f>
        <v>11743752</v>
      </c>
      <c r="AD52" s="7">
        <f>+AD53+AD60+AD62</f>
        <v>447000</v>
      </c>
      <c r="AE52" s="7">
        <f>+AE53+AE60+AE62</f>
        <v>972000</v>
      </c>
      <c r="AF52" s="7">
        <f t="shared" ref="AF52" si="373">+AF53+AF60+AF62</f>
        <v>700000</v>
      </c>
      <c r="AG52" s="7">
        <f>+AG53+AG60+AG62+AG65</f>
        <v>1283044589</v>
      </c>
      <c r="AH52" s="7">
        <f>+AH53+AH60+AH62</f>
        <v>1000000</v>
      </c>
      <c r="AI52" s="7">
        <f>+AI53+AI60+AI62</f>
        <v>300000</v>
      </c>
      <c r="AJ52" s="7">
        <f t="shared" ref="AJ52" si="374">+AJ53+AJ60+AJ62</f>
        <v>1890000</v>
      </c>
      <c r="AK52" s="7">
        <f>+AK53+AK60+AK62</f>
        <v>1622256</v>
      </c>
      <c r="AL52" s="7">
        <f>+AL53+AL60+AL62</f>
        <v>100000</v>
      </c>
      <c r="AM52" s="7">
        <f t="shared" ref="AM52" si="375">+AM53+AM60+AM62</f>
        <v>280000</v>
      </c>
      <c r="AN52" s="7">
        <f t="shared" ref="AN52" si="376">+AN53+AN60+AN62</f>
        <v>22759688</v>
      </c>
      <c r="AO52" s="17">
        <f t="shared" si="330"/>
        <v>22803029</v>
      </c>
      <c r="AP52" s="7">
        <f t="shared" ref="AP52" si="377">+AP53+AP60+AP62</f>
        <v>203800</v>
      </c>
      <c r="AQ52" s="7">
        <f t="shared" ref="AQ52" si="378">+AQ53+AQ60+AQ62</f>
        <v>620000</v>
      </c>
      <c r="AR52" s="7">
        <f t="shared" ref="AR52" si="379">+AR53+AR60+AR62</f>
        <v>163000</v>
      </c>
      <c r="AS52" s="7">
        <f t="shared" ref="AS52" si="380">+AS53+AS60+AS62</f>
        <v>2318740</v>
      </c>
      <c r="AT52" s="7">
        <f t="shared" ref="AT52" si="381">+AT53+AT60+AT62</f>
        <v>1250100</v>
      </c>
      <c r="AU52" s="7">
        <f t="shared" ref="AU52" si="382">+AU53+AU60+AU62</f>
        <v>86100</v>
      </c>
      <c r="AV52" s="7">
        <f t="shared" ref="AV52" si="383">+AV53+AV60+AV62</f>
        <v>1579545</v>
      </c>
      <c r="AW52" s="7">
        <f t="shared" ref="AW52" si="384">+AW53+AW60+AW62</f>
        <v>0</v>
      </c>
      <c r="AX52" s="7">
        <f t="shared" ref="AX52" si="385">+AX53+AX60+AX62</f>
        <v>902000</v>
      </c>
      <c r="AY52" s="7">
        <f t="shared" ref="AY52" si="386">+AY53+AY60+AY62</f>
        <v>2638100</v>
      </c>
      <c r="AZ52" s="7">
        <f t="shared" ref="AZ52" si="387">+AZ53+AZ60+AZ62</f>
        <v>200000</v>
      </c>
      <c r="BA52" s="7">
        <f t="shared" ref="BA52" si="388">+BA53+BA60+BA62</f>
        <v>1534300</v>
      </c>
      <c r="BB52" s="7">
        <f t="shared" ref="BB52" si="389">+BB53+BB60+BB62</f>
        <v>403500</v>
      </c>
      <c r="BC52" s="7">
        <f t="shared" ref="BC52" si="390">+BC53+BC60+BC62</f>
        <v>0</v>
      </c>
      <c r="BD52" s="7">
        <f t="shared" ref="BD52" si="391">+BD53+BD60+BD62</f>
        <v>970000</v>
      </c>
      <c r="BE52" s="7">
        <f t="shared" ref="BE52" si="392">+BE53+BE60+BE62</f>
        <v>500000</v>
      </c>
      <c r="BF52" s="7">
        <f t="shared" ref="BF52" si="393">+BF53+BF60+BF62</f>
        <v>970000</v>
      </c>
      <c r="BG52" s="7">
        <f t="shared" ref="BG52" si="394">+BG53+BG60+BG62</f>
        <v>0</v>
      </c>
      <c r="BH52" s="7">
        <f t="shared" ref="BH52" si="395">+BH53+BH60+BH62</f>
        <v>0</v>
      </c>
      <c r="BI52" s="7">
        <f t="shared" ref="BI52" si="396">+BI53+BI60+BI62</f>
        <v>983400</v>
      </c>
      <c r="BJ52" s="7">
        <f t="shared" ref="BJ52" si="397">+BJ53+BJ60+BJ62</f>
        <v>1460000</v>
      </c>
      <c r="BK52" s="7">
        <f t="shared" ref="BK52" si="398">+BK53+BK60+BK62</f>
        <v>1137984</v>
      </c>
      <c r="BL52" s="7">
        <f t="shared" ref="BL52" si="399">+BL53+BL60+BL62</f>
        <v>740000</v>
      </c>
      <c r="BM52" s="7">
        <f t="shared" ref="BM52" si="400">+BM53+BM60+BM62</f>
        <v>2121960</v>
      </c>
      <c r="BN52" s="7">
        <f t="shared" ref="BN52" si="401">+BN53+BN60+BN62</f>
        <v>2020500</v>
      </c>
    </row>
    <row r="53" spans="1:66" ht="14.25">
      <c r="A53" s="6" t="s">
        <v>47</v>
      </c>
      <c r="B53" s="7">
        <v>471881900</v>
      </c>
      <c r="C53" s="7">
        <f>+C54</f>
        <v>471881900</v>
      </c>
      <c r="D53" s="7">
        <v>953639400</v>
      </c>
      <c r="E53" s="7">
        <v>1429200200</v>
      </c>
      <c r="F53" s="12">
        <f t="shared" si="327"/>
        <v>1308552518</v>
      </c>
      <c r="G53" s="17">
        <f t="shared" si="328"/>
        <v>40167146</v>
      </c>
      <c r="H53" s="7">
        <f>+H54</f>
        <v>0</v>
      </c>
      <c r="I53" s="7">
        <f>+I54</f>
        <v>0</v>
      </c>
      <c r="J53" s="7">
        <f t="shared" ref="J53" si="402">+J54</f>
        <v>0</v>
      </c>
      <c r="K53" s="7">
        <f>+K54</f>
        <v>0</v>
      </c>
      <c r="L53" s="7">
        <f>+L54</f>
        <v>0</v>
      </c>
      <c r="M53" s="7">
        <f>+M54</f>
        <v>0</v>
      </c>
      <c r="N53" s="7">
        <f>+N54</f>
        <v>0</v>
      </c>
      <c r="O53" s="7">
        <f t="shared" ref="O53" si="403">+O54</f>
        <v>0</v>
      </c>
      <c r="P53" s="7">
        <f t="shared" ref="P53" si="404">+P54</f>
        <v>0</v>
      </c>
      <c r="Q53" s="7">
        <f>+Q54</f>
        <v>0</v>
      </c>
      <c r="R53" s="7">
        <f>+R54</f>
        <v>0</v>
      </c>
      <c r="S53" s="7">
        <f>+S54</f>
        <v>0</v>
      </c>
      <c r="T53" s="7">
        <f t="shared" ref="T53" si="405">+T54</f>
        <v>0</v>
      </c>
      <c r="U53" s="7">
        <f>+U54</f>
        <v>0</v>
      </c>
      <c r="V53" s="7">
        <f t="shared" ref="V53" si="406">+V54</f>
        <v>0</v>
      </c>
      <c r="W53" s="7">
        <f t="shared" ref="W53" si="407">+W54</f>
        <v>0</v>
      </c>
      <c r="X53" s="7">
        <f>+X54</f>
        <v>0</v>
      </c>
      <c r="Y53" s="7">
        <f>+Y54</f>
        <v>40167146</v>
      </c>
      <c r="Z53" s="7">
        <f>+Z54</f>
        <v>0</v>
      </c>
      <c r="AA53" s="17">
        <f t="shared" si="329"/>
        <v>1249236127</v>
      </c>
      <c r="AB53" s="7">
        <f>+AB54</f>
        <v>0</v>
      </c>
      <c r="AC53" s="7">
        <f>+AC54</f>
        <v>2992200</v>
      </c>
      <c r="AD53" s="7">
        <f>+AD54</f>
        <v>120000</v>
      </c>
      <c r="AE53" s="7">
        <f>+AE54</f>
        <v>650000</v>
      </c>
      <c r="AF53" s="7">
        <f t="shared" ref="AF53" si="408">+AF54</f>
        <v>700000</v>
      </c>
      <c r="AG53" s="7">
        <f t="shared" ref="AG53" si="409">+AG54</f>
        <v>1239320927</v>
      </c>
      <c r="AH53" s="7">
        <f>+AH54</f>
        <v>1000000</v>
      </c>
      <c r="AI53" s="7">
        <f>+AI54</f>
        <v>300000</v>
      </c>
      <c r="AJ53" s="7">
        <f t="shared" ref="AJ53" si="410">+AJ54</f>
        <v>1890000</v>
      </c>
      <c r="AK53" s="7">
        <f>+AK54</f>
        <v>583000</v>
      </c>
      <c r="AL53" s="7">
        <f>+AL54</f>
        <v>100000</v>
      </c>
      <c r="AM53" s="7">
        <f t="shared" ref="AM53" si="411">+AM54</f>
        <v>280000</v>
      </c>
      <c r="AN53" s="7">
        <f t="shared" ref="AN53" si="412">+AN54</f>
        <v>1300000</v>
      </c>
      <c r="AO53" s="17">
        <f t="shared" si="330"/>
        <v>19149245</v>
      </c>
      <c r="AP53" s="7">
        <f t="shared" ref="AP53" si="413">+AP54</f>
        <v>162000</v>
      </c>
      <c r="AQ53" s="7">
        <f t="shared" ref="AQ53" si="414">+AQ54</f>
        <v>620000</v>
      </c>
      <c r="AR53" s="7">
        <f t="shared" ref="AR53" si="415">+AR54</f>
        <v>163000</v>
      </c>
      <c r="AS53" s="7">
        <f t="shared" ref="AS53" si="416">+AS54</f>
        <v>1595000</v>
      </c>
      <c r="AT53" s="7">
        <f t="shared" ref="AT53" si="417">+AT54</f>
        <v>1250100</v>
      </c>
      <c r="AU53" s="7">
        <f t="shared" ref="AU53" si="418">+AU54</f>
        <v>69600</v>
      </c>
      <c r="AV53" s="7">
        <f t="shared" ref="AV53" si="419">+AV54</f>
        <v>1579545</v>
      </c>
      <c r="AW53" s="7">
        <f t="shared" ref="AW53" si="420">+AW54</f>
        <v>0</v>
      </c>
      <c r="AX53" s="7">
        <f t="shared" ref="AX53" si="421">+AX54</f>
        <v>552000</v>
      </c>
      <c r="AY53" s="7">
        <f t="shared" ref="AY53" si="422">+AY54</f>
        <v>1500000</v>
      </c>
      <c r="AZ53" s="7">
        <f t="shared" ref="AZ53" si="423">+AZ54</f>
        <v>200000</v>
      </c>
      <c r="BA53" s="7">
        <f t="shared" ref="BA53" si="424">+BA54</f>
        <v>1534300</v>
      </c>
      <c r="BB53" s="7">
        <f t="shared" ref="BB53" si="425">+BB54</f>
        <v>350000</v>
      </c>
      <c r="BC53" s="7">
        <f t="shared" ref="BC53" si="426">+BC54</f>
        <v>0</v>
      </c>
      <c r="BD53" s="7">
        <f t="shared" ref="BD53" si="427">+BD54</f>
        <v>970000</v>
      </c>
      <c r="BE53" s="7">
        <f t="shared" ref="BE53" si="428">+BE54</f>
        <v>500000</v>
      </c>
      <c r="BF53" s="7">
        <f t="shared" ref="BF53" si="429">+BF54</f>
        <v>970000</v>
      </c>
      <c r="BG53" s="7">
        <f t="shared" ref="BG53" si="430">+BG54</f>
        <v>0</v>
      </c>
      <c r="BH53" s="7">
        <f t="shared" ref="BH53" si="431">+BH54</f>
        <v>0</v>
      </c>
      <c r="BI53" s="7">
        <f t="shared" ref="BI53" si="432">+BI54</f>
        <v>983400</v>
      </c>
      <c r="BJ53" s="7">
        <f t="shared" ref="BJ53" si="433">+BJ54</f>
        <v>1460000</v>
      </c>
      <c r="BK53" s="7">
        <f t="shared" ref="BK53" si="434">+BK54</f>
        <v>1129800</v>
      </c>
      <c r="BL53" s="7">
        <f t="shared" ref="BL53" si="435">+BL54</f>
        <v>740000</v>
      </c>
      <c r="BM53" s="7">
        <f t="shared" ref="BM53" si="436">+BM54</f>
        <v>1950000</v>
      </c>
      <c r="BN53" s="7">
        <f t="shared" ref="BN53" si="437">+BN54</f>
        <v>870500</v>
      </c>
    </row>
    <row r="54" spans="1:66" ht="14.25">
      <c r="A54" s="6" t="s">
        <v>48</v>
      </c>
      <c r="B54" s="7">
        <v>471881900</v>
      </c>
      <c r="C54" s="7">
        <f>+C55+C56+C57+C58+C59</f>
        <v>471881900</v>
      </c>
      <c r="D54" s="7">
        <v>953639400</v>
      </c>
      <c r="E54" s="7">
        <v>1429200200</v>
      </c>
      <c r="F54" s="12">
        <f t="shared" si="327"/>
        <v>1308552518</v>
      </c>
      <c r="G54" s="17">
        <f t="shared" si="328"/>
        <v>40167146</v>
      </c>
      <c r="H54" s="7">
        <f>+H55+H56+H57+H58+H59</f>
        <v>0</v>
      </c>
      <c r="I54" s="7">
        <f>+I55+I56+I57+I58+I59</f>
        <v>0</v>
      </c>
      <c r="J54" s="7">
        <f t="shared" ref="J54" si="438">+J55+J56+J57+J58+J59</f>
        <v>0</v>
      </c>
      <c r="K54" s="7">
        <f>+K55+K56+K57+K58+K59</f>
        <v>0</v>
      </c>
      <c r="L54" s="7">
        <f>+L55+L56+L57+L58+L59</f>
        <v>0</v>
      </c>
      <c r="M54" s="7">
        <f>+M55+M56+M57+M58+M59</f>
        <v>0</v>
      </c>
      <c r="N54" s="7">
        <f>+N55+N56+N57+N58+N59</f>
        <v>0</v>
      </c>
      <c r="O54" s="7">
        <f t="shared" ref="O54" si="439">+O55+O56+O57+O58+O59</f>
        <v>0</v>
      </c>
      <c r="P54" s="7">
        <f t="shared" ref="P54" si="440">+P55+P56+P57+P58+P59</f>
        <v>0</v>
      </c>
      <c r="Q54" s="7">
        <f>+Q55+Q56+Q57+Q58+Q59</f>
        <v>0</v>
      </c>
      <c r="R54" s="7">
        <f>+R55+R56+R57+R58+R59</f>
        <v>0</v>
      </c>
      <c r="S54" s="7">
        <f>+S55+S56+S57+S58+S59</f>
        <v>0</v>
      </c>
      <c r="T54" s="7">
        <f t="shared" ref="T54" si="441">+T55+T56+T57+T58+T59</f>
        <v>0</v>
      </c>
      <c r="U54" s="7">
        <f>+U55+U56+U57+U58+U59</f>
        <v>0</v>
      </c>
      <c r="V54" s="7">
        <f t="shared" ref="V54" si="442">+V55+V56+V57+V58+V59</f>
        <v>0</v>
      </c>
      <c r="W54" s="7">
        <f t="shared" ref="W54" si="443">+W55+W56+W57+W58+W59</f>
        <v>0</v>
      </c>
      <c r="X54" s="7">
        <f>+X55+X56+X57+X58+X59</f>
        <v>0</v>
      </c>
      <c r="Y54" s="7">
        <f>+Y55+Y56+Y57+Y58+Y59</f>
        <v>40167146</v>
      </c>
      <c r="Z54" s="7">
        <f>+Z55+Z56+Z57+Z58+Z59</f>
        <v>0</v>
      </c>
      <c r="AA54" s="17">
        <f t="shared" si="329"/>
        <v>1249236127</v>
      </c>
      <c r="AB54" s="7">
        <f>+AB55+AB56+AB57+AB58+AB59</f>
        <v>0</v>
      </c>
      <c r="AC54" s="7">
        <f>+AC55+AC56+AC57+AC58+AC59</f>
        <v>2992200</v>
      </c>
      <c r="AD54" s="7">
        <f>+AD55+AD56+AD57+AD58+AD59</f>
        <v>120000</v>
      </c>
      <c r="AE54" s="7">
        <f>+AE55+AE56+AE57+AE58+AE59</f>
        <v>650000</v>
      </c>
      <c r="AF54" s="7">
        <f t="shared" ref="AF54" si="444">+AF55+AF56+AF57+AF58+AF59</f>
        <v>700000</v>
      </c>
      <c r="AG54" s="7">
        <f t="shared" ref="AG54" si="445">+AG55+AG56+AG57+AG58+AG59</f>
        <v>1239320927</v>
      </c>
      <c r="AH54" s="7">
        <f>+AH55+AH56+AH57+AH58+AH59</f>
        <v>1000000</v>
      </c>
      <c r="AI54" s="7">
        <f>+AI55+AI56+AI57+AI58+AI59</f>
        <v>300000</v>
      </c>
      <c r="AJ54" s="7">
        <f t="shared" ref="AJ54" si="446">+AJ55+AJ56+AJ57+AJ58+AJ59</f>
        <v>1890000</v>
      </c>
      <c r="AK54" s="7">
        <f>+AK55+AK56+AK57+AK58+AK59</f>
        <v>583000</v>
      </c>
      <c r="AL54" s="7">
        <f>+AL55+AL56+AL57+AL58+AL59</f>
        <v>100000</v>
      </c>
      <c r="AM54" s="7">
        <f t="shared" ref="AM54" si="447">+AM55+AM56+AM57+AM58+AM59</f>
        <v>280000</v>
      </c>
      <c r="AN54" s="7">
        <f t="shared" ref="AN54" si="448">+AN55+AN56+AN57+AN58+AN59</f>
        <v>1300000</v>
      </c>
      <c r="AO54" s="17">
        <f t="shared" si="330"/>
        <v>19149245</v>
      </c>
      <c r="AP54" s="7">
        <f t="shared" ref="AP54" si="449">+AP55+AP56+AP57+AP58+AP59</f>
        <v>162000</v>
      </c>
      <c r="AQ54" s="7">
        <f t="shared" ref="AQ54" si="450">+AQ55+AQ56+AQ57+AQ58+AQ59</f>
        <v>620000</v>
      </c>
      <c r="AR54" s="7">
        <f t="shared" ref="AR54" si="451">+AR55+AR56+AR57+AR58+AR59</f>
        <v>163000</v>
      </c>
      <c r="AS54" s="7">
        <f t="shared" ref="AS54" si="452">+AS55+AS56+AS57+AS58+AS59</f>
        <v>1595000</v>
      </c>
      <c r="AT54" s="7">
        <f t="shared" ref="AT54" si="453">+AT55+AT56+AT57+AT58+AT59</f>
        <v>1250100</v>
      </c>
      <c r="AU54" s="7">
        <f t="shared" ref="AU54" si="454">+AU55+AU56+AU57+AU58+AU59</f>
        <v>69600</v>
      </c>
      <c r="AV54" s="7">
        <f t="shared" ref="AV54" si="455">+AV55+AV56+AV57+AV58+AV59</f>
        <v>1579545</v>
      </c>
      <c r="AW54" s="7">
        <f t="shared" ref="AW54" si="456">+AW55+AW56+AW57+AW58+AW59</f>
        <v>0</v>
      </c>
      <c r="AX54" s="7">
        <f t="shared" ref="AX54" si="457">+AX55+AX56+AX57+AX58+AX59</f>
        <v>552000</v>
      </c>
      <c r="AY54" s="7">
        <f t="shared" ref="AY54" si="458">+AY55+AY56+AY57+AY58+AY59</f>
        <v>1500000</v>
      </c>
      <c r="AZ54" s="7">
        <f t="shared" ref="AZ54" si="459">+AZ55+AZ56+AZ57+AZ58+AZ59</f>
        <v>200000</v>
      </c>
      <c r="BA54" s="7">
        <f t="shared" ref="BA54" si="460">+BA55+BA56+BA57+BA58+BA59</f>
        <v>1534300</v>
      </c>
      <c r="BB54" s="7">
        <f t="shared" ref="BB54" si="461">+BB55+BB56+BB57+BB58+BB59</f>
        <v>350000</v>
      </c>
      <c r="BC54" s="7">
        <f t="shared" ref="BC54" si="462">+BC55+BC56+BC57+BC58+BC59</f>
        <v>0</v>
      </c>
      <c r="BD54" s="7">
        <f t="shared" ref="BD54" si="463">+BD55+BD56+BD57+BD58+BD59</f>
        <v>970000</v>
      </c>
      <c r="BE54" s="7">
        <f t="shared" ref="BE54" si="464">+BE55+BE56+BE57+BE58+BE59</f>
        <v>500000</v>
      </c>
      <c r="BF54" s="7">
        <f t="shared" ref="BF54" si="465">+BF55+BF56+BF57+BF58+BF59</f>
        <v>970000</v>
      </c>
      <c r="BG54" s="7">
        <f t="shared" ref="BG54" si="466">+BG55+BG56+BG57+BG58+BG59</f>
        <v>0</v>
      </c>
      <c r="BH54" s="7">
        <f t="shared" ref="BH54" si="467">+BH55+BH56+BH57+BH58+BH59</f>
        <v>0</v>
      </c>
      <c r="BI54" s="7">
        <f t="shared" ref="BI54" si="468">+BI55+BI56+BI57+BI58+BI59</f>
        <v>983400</v>
      </c>
      <c r="BJ54" s="7">
        <f t="shared" ref="BJ54" si="469">+BJ55+BJ56+BJ57+BJ58+BJ59</f>
        <v>1460000</v>
      </c>
      <c r="BK54" s="7">
        <f t="shared" ref="BK54" si="470">+BK55+BK56+BK57+BK58+BK59</f>
        <v>1129800</v>
      </c>
      <c r="BL54" s="7">
        <f t="shared" ref="BL54" si="471">+BL55+BL56+BL57+BL58+BL59</f>
        <v>740000</v>
      </c>
      <c r="BM54" s="7">
        <f t="shared" ref="BM54" si="472">+BM55+BM56+BM57+BM58+BM59</f>
        <v>1950000</v>
      </c>
      <c r="BN54" s="7">
        <f t="shared" ref="BN54" si="473">+BN55+BN56+BN57+BN58+BN59</f>
        <v>870500</v>
      </c>
    </row>
    <row r="55" spans="1:66" ht="14.25">
      <c r="A55" s="8" t="s">
        <v>49</v>
      </c>
      <c r="B55" s="9">
        <v>317870000</v>
      </c>
      <c r="C55" s="9">
        <v>317870000</v>
      </c>
      <c r="D55" s="9">
        <v>635739000</v>
      </c>
      <c r="E55" s="9">
        <v>953608000</v>
      </c>
      <c r="F55" s="12">
        <f t="shared" si="327"/>
        <v>930356482</v>
      </c>
      <c r="G55" s="17">
        <f t="shared" si="328"/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7">
        <f t="shared" si="329"/>
        <v>930356482</v>
      </c>
      <c r="AB55" s="9"/>
      <c r="AC55" s="9"/>
      <c r="AD55" s="9"/>
      <c r="AE55" s="9"/>
      <c r="AF55" s="9"/>
      <c r="AG55" s="9">
        <v>930356482</v>
      </c>
      <c r="AH55" s="9"/>
      <c r="AI55" s="9"/>
      <c r="AJ55" s="9"/>
      <c r="AK55" s="9"/>
      <c r="AL55" s="9"/>
      <c r="AM55" s="9"/>
      <c r="AN55" s="9"/>
      <c r="AO55" s="17">
        <f t="shared" si="330"/>
        <v>0</v>
      </c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66" ht="14.25">
      <c r="A56" s="8" t="s">
        <v>50</v>
      </c>
      <c r="B56" s="9">
        <v>29053700</v>
      </c>
      <c r="C56" s="9">
        <v>29053700</v>
      </c>
      <c r="D56" s="9">
        <v>66457399.999999993</v>
      </c>
      <c r="E56" s="9">
        <v>98011099.999999985</v>
      </c>
      <c r="F56" s="12">
        <f t="shared" si="327"/>
        <v>69227234</v>
      </c>
      <c r="G56" s="17">
        <f t="shared" si="328"/>
        <v>20735005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>
        <v>20735005</v>
      </c>
      <c r="Z56" s="9"/>
      <c r="AA56" s="17">
        <f t="shared" si="329"/>
        <v>29412584</v>
      </c>
      <c r="AB56" s="9"/>
      <c r="AC56" s="9">
        <v>1626200</v>
      </c>
      <c r="AD56" s="9">
        <v>120000</v>
      </c>
      <c r="AE56" s="9">
        <v>650000</v>
      </c>
      <c r="AF56" s="9">
        <v>700000</v>
      </c>
      <c r="AG56" s="9">
        <v>20963384</v>
      </c>
      <c r="AH56" s="9">
        <v>1000000</v>
      </c>
      <c r="AI56" s="9">
        <v>300000</v>
      </c>
      <c r="AJ56" s="9">
        <v>1890000</v>
      </c>
      <c r="AK56" s="9">
        <v>583000</v>
      </c>
      <c r="AL56" s="9">
        <v>0</v>
      </c>
      <c r="AM56" s="9">
        <v>280000</v>
      </c>
      <c r="AN56" s="9">
        <v>1300000</v>
      </c>
      <c r="AO56" s="17">
        <f t="shared" si="330"/>
        <v>19079645</v>
      </c>
      <c r="AP56" s="9">
        <v>162000</v>
      </c>
      <c r="AQ56" s="9">
        <v>620000</v>
      </c>
      <c r="AR56" s="9">
        <v>163000</v>
      </c>
      <c r="AS56" s="9">
        <v>1595000</v>
      </c>
      <c r="AT56" s="9">
        <v>1250100</v>
      </c>
      <c r="AU56" s="9"/>
      <c r="AV56" s="9">
        <v>1579545</v>
      </c>
      <c r="AW56" s="9"/>
      <c r="AX56" s="9">
        <v>552000</v>
      </c>
      <c r="AY56" s="9">
        <v>1500000</v>
      </c>
      <c r="AZ56" s="9">
        <v>200000</v>
      </c>
      <c r="BA56" s="9">
        <v>1534300</v>
      </c>
      <c r="BB56" s="9">
        <v>350000</v>
      </c>
      <c r="BC56" s="9"/>
      <c r="BD56" s="9">
        <v>970000</v>
      </c>
      <c r="BE56" s="9">
        <v>500000</v>
      </c>
      <c r="BF56" s="9">
        <v>970000</v>
      </c>
      <c r="BG56" s="9"/>
      <c r="BH56" s="9"/>
      <c r="BI56" s="9">
        <v>983400</v>
      </c>
      <c r="BJ56" s="9">
        <v>1460000</v>
      </c>
      <c r="BK56" s="9">
        <v>1129800</v>
      </c>
      <c r="BL56" s="9">
        <v>740000</v>
      </c>
      <c r="BM56" s="9">
        <v>1950000</v>
      </c>
      <c r="BN56" s="9">
        <v>870500</v>
      </c>
    </row>
    <row r="57" spans="1:66" ht="14.25">
      <c r="A57" s="8" t="s">
        <v>51</v>
      </c>
      <c r="B57" s="9">
        <v>763300</v>
      </c>
      <c r="C57" s="9">
        <v>763300</v>
      </c>
      <c r="D57" s="9">
        <v>3053200</v>
      </c>
      <c r="E57" s="9">
        <v>4579799.9999999991</v>
      </c>
      <c r="F57" s="12">
        <f t="shared" si="327"/>
        <v>0</v>
      </c>
      <c r="G57" s="17">
        <f t="shared" si="328"/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7">
        <f t="shared" si="329"/>
        <v>0</v>
      </c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17">
        <f t="shared" si="330"/>
        <v>0</v>
      </c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:66" ht="14.25">
      <c r="A58" s="8" t="s">
        <v>52</v>
      </c>
      <c r="B58" s="9">
        <v>99757600</v>
      </c>
      <c r="C58" s="9">
        <v>99757600</v>
      </c>
      <c r="D58" s="9">
        <v>199515200</v>
      </c>
      <c r="E58" s="9">
        <v>299272800.00000006</v>
      </c>
      <c r="F58" s="12">
        <f t="shared" si="327"/>
        <v>288001061</v>
      </c>
      <c r="G58" s="17">
        <f t="shared" si="328"/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7">
        <f t="shared" si="329"/>
        <v>288001061</v>
      </c>
      <c r="AB58" s="9"/>
      <c r="AC58" s="9"/>
      <c r="AD58" s="9"/>
      <c r="AE58" s="9"/>
      <c r="AF58" s="9"/>
      <c r="AG58" s="9">
        <v>288001061</v>
      </c>
      <c r="AH58" s="9"/>
      <c r="AI58" s="9"/>
      <c r="AJ58" s="9"/>
      <c r="AK58" s="9"/>
      <c r="AL58" s="9"/>
      <c r="AM58" s="9"/>
      <c r="AN58" s="9"/>
      <c r="AO58" s="17">
        <f t="shared" si="330"/>
        <v>0</v>
      </c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:66" ht="14.25">
      <c r="A59" s="8" t="s">
        <v>53</v>
      </c>
      <c r="B59" s="9">
        <v>24437300</v>
      </c>
      <c r="C59" s="9">
        <v>24437300</v>
      </c>
      <c r="D59" s="9">
        <v>48874600</v>
      </c>
      <c r="E59" s="9">
        <v>73728500</v>
      </c>
      <c r="F59" s="12">
        <f t="shared" si="327"/>
        <v>20967741</v>
      </c>
      <c r="G59" s="17">
        <f t="shared" si="328"/>
        <v>19432141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>
        <v>19432141</v>
      </c>
      <c r="Z59" s="9"/>
      <c r="AA59" s="17">
        <f t="shared" si="329"/>
        <v>1466000</v>
      </c>
      <c r="AB59" s="9"/>
      <c r="AC59" s="9">
        <v>1366000</v>
      </c>
      <c r="AD59" s="9"/>
      <c r="AE59" s="9"/>
      <c r="AF59" s="9"/>
      <c r="AG59" s="9"/>
      <c r="AH59" s="9"/>
      <c r="AI59" s="9"/>
      <c r="AJ59" s="9"/>
      <c r="AK59" s="9"/>
      <c r="AL59" s="9">
        <v>100000</v>
      </c>
      <c r="AM59" s="9"/>
      <c r="AN59" s="9"/>
      <c r="AO59" s="17">
        <f t="shared" si="330"/>
        <v>69600</v>
      </c>
      <c r="AP59" s="9"/>
      <c r="AQ59" s="9"/>
      <c r="AR59" s="9"/>
      <c r="AS59" s="9"/>
      <c r="AT59" s="9"/>
      <c r="AU59" s="9">
        <v>69600</v>
      </c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:66" s="18" customFormat="1">
      <c r="A60" s="6" t="s">
        <v>54</v>
      </c>
      <c r="B60" s="7">
        <v>8188300</v>
      </c>
      <c r="C60" s="7">
        <f>+C61</f>
        <v>8188300</v>
      </c>
      <c r="D60" s="7">
        <v>16376600</v>
      </c>
      <c r="E60" s="7">
        <v>24564900</v>
      </c>
      <c r="F60" s="17">
        <f t="shared" si="327"/>
        <v>8751552</v>
      </c>
      <c r="G60" s="17">
        <f t="shared" si="328"/>
        <v>0</v>
      </c>
      <c r="H60" s="7">
        <f>+H61</f>
        <v>0</v>
      </c>
      <c r="I60" s="7">
        <f>+I61</f>
        <v>0</v>
      </c>
      <c r="J60" s="7">
        <f t="shared" ref="J60" si="474">+J61</f>
        <v>0</v>
      </c>
      <c r="K60" s="7">
        <f>+K61</f>
        <v>0</v>
      </c>
      <c r="L60" s="7">
        <f>+L61</f>
        <v>0</v>
      </c>
      <c r="M60" s="7">
        <f>+M61</f>
        <v>0</v>
      </c>
      <c r="N60" s="7">
        <f>+N61</f>
        <v>0</v>
      </c>
      <c r="O60" s="7">
        <f t="shared" ref="O60" si="475">+O61</f>
        <v>0</v>
      </c>
      <c r="P60" s="7">
        <f t="shared" ref="P60" si="476">+P61</f>
        <v>0</v>
      </c>
      <c r="Q60" s="7">
        <f>+Q61</f>
        <v>0</v>
      </c>
      <c r="R60" s="7">
        <f>+R61</f>
        <v>0</v>
      </c>
      <c r="S60" s="7">
        <f>+S61</f>
        <v>0</v>
      </c>
      <c r="T60" s="7">
        <f t="shared" ref="T60" si="477">+T61</f>
        <v>0</v>
      </c>
      <c r="U60" s="7">
        <f>+U61</f>
        <v>0</v>
      </c>
      <c r="V60" s="7">
        <f t="shared" ref="V60" si="478">+V61</f>
        <v>0</v>
      </c>
      <c r="W60" s="7">
        <f t="shared" ref="W60" si="479">+W61</f>
        <v>0</v>
      </c>
      <c r="X60" s="7">
        <f>+X61</f>
        <v>0</v>
      </c>
      <c r="Y60" s="7"/>
      <c r="Z60" s="7">
        <f>+Z61</f>
        <v>0</v>
      </c>
      <c r="AA60" s="17">
        <f t="shared" si="329"/>
        <v>8751552</v>
      </c>
      <c r="AB60" s="7">
        <f>+AB61</f>
        <v>0</v>
      </c>
      <c r="AC60" s="7">
        <f>+AC61</f>
        <v>8751552</v>
      </c>
      <c r="AD60" s="7">
        <f>+AD61</f>
        <v>0</v>
      </c>
      <c r="AE60" s="7">
        <f>+AE61</f>
        <v>0</v>
      </c>
      <c r="AF60" s="7">
        <f t="shared" ref="AF60" si="480">+AF61</f>
        <v>0</v>
      </c>
      <c r="AG60" s="7">
        <f t="shared" ref="AG60" si="481">+AG61</f>
        <v>0</v>
      </c>
      <c r="AH60" s="7">
        <f>+AH61</f>
        <v>0</v>
      </c>
      <c r="AI60" s="7">
        <f>+AI61</f>
        <v>0</v>
      </c>
      <c r="AJ60" s="7">
        <f t="shared" ref="AJ60" si="482">+AJ61</f>
        <v>0</v>
      </c>
      <c r="AK60" s="7">
        <f>+AK61</f>
        <v>0</v>
      </c>
      <c r="AL60" s="7">
        <f>+AL61</f>
        <v>0</v>
      </c>
      <c r="AM60" s="7">
        <f t="shared" ref="AM60" si="483">+AM61</f>
        <v>0</v>
      </c>
      <c r="AN60" s="7">
        <f t="shared" ref="AN60" si="484">+AN61</f>
        <v>0</v>
      </c>
      <c r="AO60" s="17">
        <f t="shared" si="330"/>
        <v>0</v>
      </c>
      <c r="AP60" s="7">
        <f t="shared" ref="AP60" si="485">+AP61</f>
        <v>0</v>
      </c>
      <c r="AQ60" s="7">
        <f t="shared" ref="AQ60" si="486">+AQ61</f>
        <v>0</v>
      </c>
      <c r="AR60" s="7">
        <f t="shared" ref="AR60" si="487">+AR61</f>
        <v>0</v>
      </c>
      <c r="AS60" s="7">
        <f t="shared" ref="AS60" si="488">+AS61</f>
        <v>0</v>
      </c>
      <c r="AT60" s="7">
        <f t="shared" ref="AT60" si="489">+AT61</f>
        <v>0</v>
      </c>
      <c r="AU60" s="7">
        <f t="shared" ref="AU60" si="490">+AU61</f>
        <v>0</v>
      </c>
      <c r="AV60" s="7">
        <f t="shared" ref="AV60" si="491">+AV61</f>
        <v>0</v>
      </c>
      <c r="AW60" s="7">
        <f t="shared" ref="AW60" si="492">+AW61</f>
        <v>0</v>
      </c>
      <c r="AX60" s="7">
        <f t="shared" ref="AX60" si="493">+AX61</f>
        <v>0</v>
      </c>
      <c r="AY60" s="7">
        <f t="shared" ref="AY60" si="494">+AY61</f>
        <v>0</v>
      </c>
      <c r="AZ60" s="7">
        <f t="shared" ref="AZ60" si="495">+AZ61</f>
        <v>0</v>
      </c>
      <c r="BA60" s="7">
        <f t="shared" ref="BA60" si="496">+BA61</f>
        <v>0</v>
      </c>
      <c r="BB60" s="7">
        <f t="shared" ref="BB60" si="497">+BB61</f>
        <v>0</v>
      </c>
      <c r="BC60" s="7">
        <f t="shared" ref="BC60" si="498">+BC61</f>
        <v>0</v>
      </c>
      <c r="BD60" s="7">
        <f t="shared" ref="BD60" si="499">+BD61</f>
        <v>0</v>
      </c>
      <c r="BE60" s="7">
        <f t="shared" ref="BE60" si="500">+BE61</f>
        <v>0</v>
      </c>
      <c r="BF60" s="7">
        <f t="shared" ref="BF60" si="501">+BF61</f>
        <v>0</v>
      </c>
      <c r="BG60" s="7">
        <f t="shared" ref="BG60" si="502">+BG61</f>
        <v>0</v>
      </c>
      <c r="BH60" s="7">
        <f t="shared" ref="BH60" si="503">+BH61</f>
        <v>0</v>
      </c>
      <c r="BI60" s="7">
        <f t="shared" ref="BI60" si="504">+BI61</f>
        <v>0</v>
      </c>
      <c r="BJ60" s="7">
        <f t="shared" ref="BJ60" si="505">+BJ61</f>
        <v>0</v>
      </c>
      <c r="BK60" s="7">
        <f t="shared" ref="BK60" si="506">+BK61</f>
        <v>0</v>
      </c>
      <c r="BL60" s="7">
        <f t="shared" ref="BL60" si="507">+BL61</f>
        <v>0</v>
      </c>
      <c r="BM60" s="7">
        <f t="shared" ref="BM60" si="508">+BM61</f>
        <v>0</v>
      </c>
      <c r="BN60" s="7">
        <f t="shared" ref="BN60" si="509">+BN61</f>
        <v>0</v>
      </c>
    </row>
    <row r="61" spans="1:66" ht="14.25">
      <c r="A61" s="8" t="s">
        <v>55</v>
      </c>
      <c r="B61" s="9">
        <v>8188300</v>
      </c>
      <c r="C61" s="9">
        <v>8188300</v>
      </c>
      <c r="D61" s="9">
        <v>16376600</v>
      </c>
      <c r="E61" s="9">
        <v>24564900</v>
      </c>
      <c r="F61" s="12">
        <f t="shared" si="327"/>
        <v>8751552</v>
      </c>
      <c r="G61" s="17">
        <f t="shared" si="328"/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7">
        <f t="shared" si="329"/>
        <v>8751552</v>
      </c>
      <c r="AB61" s="9"/>
      <c r="AC61" s="9">
        <v>8751552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17">
        <f t="shared" si="330"/>
        <v>0</v>
      </c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:66" s="18" customFormat="1">
      <c r="A62" s="6" t="s">
        <v>56</v>
      </c>
      <c r="B62" s="7">
        <v>794000</v>
      </c>
      <c r="C62" s="7">
        <f>+C63+C64</f>
        <v>794000</v>
      </c>
      <c r="D62" s="7">
        <v>24638100</v>
      </c>
      <c r="E62" s="7">
        <v>98276700.000000015</v>
      </c>
      <c r="F62" s="17">
        <f t="shared" si="327"/>
        <v>36835240</v>
      </c>
      <c r="G62" s="17">
        <f t="shared" si="328"/>
        <v>0</v>
      </c>
      <c r="H62" s="7">
        <f>+H63+H64</f>
        <v>0</v>
      </c>
      <c r="I62" s="7">
        <f>+I63+I64</f>
        <v>0</v>
      </c>
      <c r="J62" s="7">
        <f t="shared" ref="J62" si="510">+J63+J64</f>
        <v>0</v>
      </c>
      <c r="K62" s="7">
        <f>+K63+K64</f>
        <v>0</v>
      </c>
      <c r="L62" s="7">
        <f>+L63+L64</f>
        <v>0</v>
      </c>
      <c r="M62" s="7">
        <f>+M63+M64</f>
        <v>0</v>
      </c>
      <c r="N62" s="7">
        <f>+N63+N64</f>
        <v>0</v>
      </c>
      <c r="O62" s="7">
        <f t="shared" ref="O62" si="511">+O63+O64</f>
        <v>0</v>
      </c>
      <c r="P62" s="7">
        <f t="shared" ref="P62" si="512">+P63+P64</f>
        <v>0</v>
      </c>
      <c r="Q62" s="7">
        <f>+Q63+Q64</f>
        <v>0</v>
      </c>
      <c r="R62" s="7">
        <f>+R63+R64</f>
        <v>0</v>
      </c>
      <c r="S62" s="7">
        <f>+S63+S64</f>
        <v>0</v>
      </c>
      <c r="T62" s="7">
        <f t="shared" ref="T62" si="513">+T63+T64</f>
        <v>0</v>
      </c>
      <c r="U62" s="7">
        <f>+U63+U64</f>
        <v>0</v>
      </c>
      <c r="V62" s="7">
        <f t="shared" ref="V62" si="514">+V63+V64</f>
        <v>0</v>
      </c>
      <c r="W62" s="7">
        <f t="shared" ref="W62" si="515">+W63+W64</f>
        <v>0</v>
      </c>
      <c r="X62" s="7">
        <f>+X63+X64</f>
        <v>0</v>
      </c>
      <c r="Y62" s="7"/>
      <c r="Z62" s="7">
        <f>+Z63+Z64</f>
        <v>0</v>
      </c>
      <c r="AA62" s="17">
        <f t="shared" si="329"/>
        <v>33181456</v>
      </c>
      <c r="AB62" s="7">
        <f>+AB63+AB64</f>
        <v>98400</v>
      </c>
      <c r="AC62" s="7"/>
      <c r="AD62" s="7">
        <f>+AD63+AD64</f>
        <v>327000</v>
      </c>
      <c r="AE62" s="7">
        <f>+AE63+AE64</f>
        <v>322000</v>
      </c>
      <c r="AF62" s="7">
        <f t="shared" ref="AF62" si="516">+AF63+AF64</f>
        <v>0</v>
      </c>
      <c r="AG62" s="7">
        <f t="shared" ref="AG62" si="517">+AG63+AG64</f>
        <v>9935112</v>
      </c>
      <c r="AH62" s="7">
        <f>+AH63+AH64</f>
        <v>0</v>
      </c>
      <c r="AI62" s="7"/>
      <c r="AJ62" s="7"/>
      <c r="AK62" s="7">
        <f>+AK63+AK64</f>
        <v>1039256</v>
      </c>
      <c r="AL62" s="7">
        <f>+AL63+AL64</f>
        <v>0</v>
      </c>
      <c r="AM62" s="7">
        <f t="shared" ref="AM62" si="518">+AM63+AM64</f>
        <v>0</v>
      </c>
      <c r="AN62" s="7">
        <f t="shared" ref="AN62" si="519">+AN63+AN64</f>
        <v>21459688</v>
      </c>
      <c r="AO62" s="17">
        <f t="shared" si="330"/>
        <v>3653784</v>
      </c>
      <c r="AP62" s="7">
        <f t="shared" ref="AP62" si="520">+AP63+AP64</f>
        <v>41800</v>
      </c>
      <c r="AQ62" s="7">
        <f t="shared" ref="AQ62" si="521">+AQ63+AQ64</f>
        <v>0</v>
      </c>
      <c r="AR62" s="7">
        <f t="shared" ref="AR62" si="522">+AR63+AR64</f>
        <v>0</v>
      </c>
      <c r="AS62" s="7">
        <f t="shared" ref="AS62" si="523">+AS63+AS64</f>
        <v>723740</v>
      </c>
      <c r="AT62" s="7">
        <f t="shared" ref="AT62" si="524">+AT63+AT64</f>
        <v>0</v>
      </c>
      <c r="AU62" s="7">
        <f t="shared" ref="AU62" si="525">+AU63+AU64</f>
        <v>16500</v>
      </c>
      <c r="AV62" s="7">
        <f t="shared" ref="AV62" si="526">+AV63+AV64</f>
        <v>0</v>
      </c>
      <c r="AW62" s="7">
        <f t="shared" ref="AW62" si="527">+AW63+AW64</f>
        <v>0</v>
      </c>
      <c r="AX62" s="7">
        <f t="shared" ref="AX62" si="528">+AX63+AX64</f>
        <v>350000</v>
      </c>
      <c r="AY62" s="7">
        <f t="shared" ref="AY62" si="529">+AY63+AY64</f>
        <v>1138100</v>
      </c>
      <c r="AZ62" s="7">
        <f t="shared" ref="AZ62" si="530">+AZ63+AZ64</f>
        <v>0</v>
      </c>
      <c r="BA62" s="7">
        <f t="shared" ref="BA62" si="531">+BA63+BA64</f>
        <v>0</v>
      </c>
      <c r="BB62" s="7">
        <f t="shared" ref="BB62" si="532">+BB63+BB64</f>
        <v>53500</v>
      </c>
      <c r="BC62" s="7">
        <f t="shared" ref="BC62" si="533">+BC63+BC64</f>
        <v>0</v>
      </c>
      <c r="BD62" s="7">
        <f t="shared" ref="BD62" si="534">+BD63+BD64</f>
        <v>0</v>
      </c>
      <c r="BE62" s="7">
        <f t="shared" ref="BE62" si="535">+BE63+BE64</f>
        <v>0</v>
      </c>
      <c r="BF62" s="7">
        <f t="shared" ref="BF62" si="536">+BF63+BF64</f>
        <v>0</v>
      </c>
      <c r="BG62" s="7">
        <f t="shared" ref="BG62" si="537">+BG63+BG64</f>
        <v>0</v>
      </c>
      <c r="BH62" s="7">
        <f t="shared" ref="BH62" si="538">+BH63+BH64</f>
        <v>0</v>
      </c>
      <c r="BI62" s="7">
        <f t="shared" ref="BI62" si="539">+BI63+BI64</f>
        <v>0</v>
      </c>
      <c r="BJ62" s="7">
        <f t="shared" ref="BJ62" si="540">+BJ63+BJ64</f>
        <v>0</v>
      </c>
      <c r="BK62" s="7">
        <f t="shared" ref="BK62" si="541">+BK63+BK64</f>
        <v>8184</v>
      </c>
      <c r="BL62" s="7">
        <f t="shared" ref="BL62" si="542">+BL63+BL64</f>
        <v>0</v>
      </c>
      <c r="BM62" s="7">
        <f t="shared" ref="BM62" si="543">+BM63+BM64</f>
        <v>171960</v>
      </c>
      <c r="BN62" s="7">
        <f t="shared" ref="BN62" si="544">+BN63+BN64</f>
        <v>1150000</v>
      </c>
    </row>
    <row r="63" spans="1:66" ht="14.25">
      <c r="A63" s="8" t="s">
        <v>57</v>
      </c>
      <c r="B63" s="9">
        <v>180400</v>
      </c>
      <c r="C63" s="9">
        <v>180400</v>
      </c>
      <c r="D63" s="9">
        <v>4410900</v>
      </c>
      <c r="E63" s="9">
        <v>28751600</v>
      </c>
      <c r="F63" s="12">
        <f t="shared" si="327"/>
        <v>7373978</v>
      </c>
      <c r="G63" s="17">
        <f t="shared" si="328"/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7">
        <f t="shared" si="329"/>
        <v>5847344</v>
      </c>
      <c r="AB63" s="9">
        <v>98400</v>
      </c>
      <c r="AC63" s="9"/>
      <c r="AD63" s="9"/>
      <c r="AE63" s="9"/>
      <c r="AF63" s="9"/>
      <c r="AG63" s="9">
        <v>3000000</v>
      </c>
      <c r="AH63" s="9"/>
      <c r="AI63" s="9"/>
      <c r="AJ63" s="9"/>
      <c r="AK63" s="9">
        <v>289256</v>
      </c>
      <c r="AL63" s="9"/>
      <c r="AM63" s="9"/>
      <c r="AN63" s="9">
        <v>2459688</v>
      </c>
      <c r="AO63" s="17">
        <f t="shared" si="330"/>
        <v>1526634</v>
      </c>
      <c r="AP63" s="9"/>
      <c r="AQ63" s="9"/>
      <c r="AR63" s="9"/>
      <c r="AS63" s="9">
        <v>145390</v>
      </c>
      <c r="AT63" s="9"/>
      <c r="AU63" s="9"/>
      <c r="AV63" s="9"/>
      <c r="AW63" s="9"/>
      <c r="AX63" s="9"/>
      <c r="AY63" s="9">
        <v>1001100</v>
      </c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>
        <v>8184</v>
      </c>
      <c r="BL63" s="9"/>
      <c r="BM63" s="9">
        <v>171960</v>
      </c>
      <c r="BN63" s="9">
        <v>200000</v>
      </c>
    </row>
    <row r="64" spans="1:66" ht="14.25">
      <c r="A64" s="8" t="s">
        <v>58</v>
      </c>
      <c r="B64" s="9">
        <v>613600</v>
      </c>
      <c r="C64" s="9">
        <v>613600</v>
      </c>
      <c r="D64" s="9">
        <v>20227199.999999996</v>
      </c>
      <c r="E64" s="9">
        <v>69525100</v>
      </c>
      <c r="F64" s="12">
        <f t="shared" si="327"/>
        <v>29461262</v>
      </c>
      <c r="G64" s="17">
        <f t="shared" si="328"/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17">
        <f t="shared" si="329"/>
        <v>27334112</v>
      </c>
      <c r="AB64" s="9"/>
      <c r="AC64" s="9"/>
      <c r="AD64" s="9">
        <v>327000</v>
      </c>
      <c r="AE64" s="9">
        <v>322000</v>
      </c>
      <c r="AF64" s="9"/>
      <c r="AG64" s="9">
        <v>6935112</v>
      </c>
      <c r="AH64" s="9"/>
      <c r="AI64" s="9"/>
      <c r="AJ64" s="9"/>
      <c r="AK64" s="9">
        <v>750000</v>
      </c>
      <c r="AL64" s="9"/>
      <c r="AM64" s="9"/>
      <c r="AN64" s="9">
        <v>19000000</v>
      </c>
      <c r="AO64" s="17">
        <f t="shared" si="330"/>
        <v>2127150</v>
      </c>
      <c r="AP64" s="9">
        <v>41800</v>
      </c>
      <c r="AQ64" s="9"/>
      <c r="AR64" s="9"/>
      <c r="AS64" s="9">
        <v>578350</v>
      </c>
      <c r="AT64" s="9"/>
      <c r="AU64" s="9">
        <v>16500</v>
      </c>
      <c r="AV64" s="9"/>
      <c r="AW64" s="9"/>
      <c r="AX64" s="9">
        <v>350000</v>
      </c>
      <c r="AY64" s="9">
        <v>137000</v>
      </c>
      <c r="AZ64" s="9"/>
      <c r="BA64" s="9"/>
      <c r="BB64" s="9">
        <v>53500</v>
      </c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>
        <v>950000</v>
      </c>
    </row>
    <row r="65" spans="1:66" s="18" customFormat="1">
      <c r="A65" s="6" t="s">
        <v>59</v>
      </c>
      <c r="B65" s="7">
        <v>0</v>
      </c>
      <c r="C65" s="7">
        <v>0</v>
      </c>
      <c r="D65" s="7">
        <v>39325000</v>
      </c>
      <c r="E65" s="7">
        <v>39325000</v>
      </c>
      <c r="F65" s="17">
        <f t="shared" si="327"/>
        <v>33788550</v>
      </c>
      <c r="G65" s="17">
        <f t="shared" si="328"/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17">
        <f t="shared" si="329"/>
        <v>33788550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f>+AG66</f>
        <v>33788550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17">
        <f t="shared" si="330"/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</row>
    <row r="66" spans="1:66" ht="14.25">
      <c r="A66" s="8" t="s">
        <v>60</v>
      </c>
      <c r="B66" s="9">
        <v>0</v>
      </c>
      <c r="C66" s="9">
        <v>0</v>
      </c>
      <c r="D66" s="9">
        <v>39325000</v>
      </c>
      <c r="E66" s="9">
        <v>39325000</v>
      </c>
      <c r="F66" s="12">
        <f t="shared" si="327"/>
        <v>33788550</v>
      </c>
      <c r="G66" s="17">
        <f t="shared" si="328"/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17">
        <f t="shared" si="329"/>
        <v>33788550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33788550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17">
        <f t="shared" si="330"/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</row>
    <row r="67" spans="1:66" s="18" customFormat="1">
      <c r="A67" s="6" t="s">
        <v>61</v>
      </c>
      <c r="B67" s="7">
        <v>100000000</v>
      </c>
      <c r="C67" s="7">
        <f>+C68</f>
        <v>100000000</v>
      </c>
      <c r="D67" s="7">
        <v>1497000000</v>
      </c>
      <c r="E67" s="7">
        <v>1947000000</v>
      </c>
      <c r="F67" s="17">
        <f t="shared" si="327"/>
        <v>0</v>
      </c>
      <c r="G67" s="17">
        <f t="shared" si="328"/>
        <v>0</v>
      </c>
      <c r="H67" s="7">
        <f>+H68</f>
        <v>0</v>
      </c>
      <c r="I67" s="7">
        <f>+I68</f>
        <v>0</v>
      </c>
      <c r="J67" s="7">
        <f t="shared" ref="J67" si="545">+J68</f>
        <v>0</v>
      </c>
      <c r="K67" s="7">
        <f>+K68</f>
        <v>0</v>
      </c>
      <c r="L67" s="7">
        <f>+L68</f>
        <v>0</v>
      </c>
      <c r="M67" s="7">
        <f>+M68</f>
        <v>0</v>
      </c>
      <c r="N67" s="7">
        <f>+N68</f>
        <v>0</v>
      </c>
      <c r="O67" s="7">
        <f t="shared" ref="O67" si="546">+O68</f>
        <v>0</v>
      </c>
      <c r="P67" s="7">
        <f t="shared" ref="P67" si="547">+P68</f>
        <v>0</v>
      </c>
      <c r="Q67" s="7">
        <f>+Q68</f>
        <v>0</v>
      </c>
      <c r="R67" s="7">
        <f>+R68</f>
        <v>0</v>
      </c>
      <c r="S67" s="7">
        <f>+S68</f>
        <v>0</v>
      </c>
      <c r="T67" s="7">
        <f t="shared" ref="T67" si="548">+T68</f>
        <v>0</v>
      </c>
      <c r="U67" s="7">
        <f>+U68</f>
        <v>0</v>
      </c>
      <c r="V67" s="7">
        <f t="shared" ref="V67" si="549">+V68</f>
        <v>0</v>
      </c>
      <c r="W67" s="7">
        <f t="shared" ref="W67" si="550">+W68</f>
        <v>0</v>
      </c>
      <c r="X67" s="7">
        <f>+X68</f>
        <v>0</v>
      </c>
      <c r="Y67" s="7">
        <f>+Y68</f>
        <v>0</v>
      </c>
      <c r="Z67" s="7">
        <f>+Z68</f>
        <v>0</v>
      </c>
      <c r="AA67" s="17">
        <f t="shared" si="329"/>
        <v>0</v>
      </c>
      <c r="AB67" s="7">
        <f>+AB68</f>
        <v>0</v>
      </c>
      <c r="AC67" s="7">
        <f>+AC68</f>
        <v>0</v>
      </c>
      <c r="AD67" s="7">
        <f>+AD68</f>
        <v>0</v>
      </c>
      <c r="AE67" s="7">
        <f>+AE68</f>
        <v>0</v>
      </c>
      <c r="AF67" s="7">
        <f t="shared" ref="AF67" si="551">+AF68</f>
        <v>0</v>
      </c>
      <c r="AG67" s="7">
        <f t="shared" ref="AG67" si="552">+AG68</f>
        <v>0</v>
      </c>
      <c r="AH67" s="7">
        <f>+AH68</f>
        <v>0</v>
      </c>
      <c r="AI67" s="7">
        <f>+AI68</f>
        <v>0</v>
      </c>
      <c r="AJ67" s="7">
        <f t="shared" ref="AJ67" si="553">+AJ68</f>
        <v>0</v>
      </c>
      <c r="AK67" s="7">
        <f>+AK68</f>
        <v>0</v>
      </c>
      <c r="AL67" s="7">
        <f>+AL68</f>
        <v>0</v>
      </c>
      <c r="AM67" s="7">
        <f t="shared" ref="AM67" si="554">+AM68</f>
        <v>0</v>
      </c>
      <c r="AN67" s="7">
        <f t="shared" ref="AN67" si="555">+AN68</f>
        <v>0</v>
      </c>
      <c r="AO67" s="17">
        <f t="shared" si="330"/>
        <v>0</v>
      </c>
      <c r="AP67" s="7">
        <f t="shared" ref="AP67" si="556">+AP68</f>
        <v>0</v>
      </c>
      <c r="AQ67" s="7">
        <f t="shared" ref="AQ67" si="557">+AQ68</f>
        <v>0</v>
      </c>
      <c r="AR67" s="7">
        <f t="shared" ref="AR67" si="558">+AR68</f>
        <v>0</v>
      </c>
      <c r="AS67" s="7">
        <f t="shared" ref="AS67" si="559">+AS68</f>
        <v>0</v>
      </c>
      <c r="AT67" s="7">
        <f t="shared" ref="AT67" si="560">+AT68</f>
        <v>0</v>
      </c>
      <c r="AU67" s="7">
        <f t="shared" ref="AU67" si="561">+AU68</f>
        <v>0</v>
      </c>
      <c r="AV67" s="7">
        <f t="shared" ref="AV67" si="562">+AV68</f>
        <v>0</v>
      </c>
      <c r="AW67" s="7">
        <f t="shared" ref="AW67" si="563">+AW68</f>
        <v>0</v>
      </c>
      <c r="AX67" s="7">
        <f t="shared" ref="AX67" si="564">+AX68</f>
        <v>0</v>
      </c>
      <c r="AY67" s="7">
        <f t="shared" ref="AY67" si="565">+AY68</f>
        <v>0</v>
      </c>
      <c r="AZ67" s="7">
        <f t="shared" ref="AZ67" si="566">+AZ68</f>
        <v>0</v>
      </c>
      <c r="BA67" s="7">
        <f t="shared" ref="BA67" si="567">+BA68</f>
        <v>0</v>
      </c>
      <c r="BB67" s="7">
        <f t="shared" ref="BB67" si="568">+BB68</f>
        <v>0</v>
      </c>
      <c r="BC67" s="7">
        <f t="shared" ref="BC67" si="569">+BC68</f>
        <v>0</v>
      </c>
      <c r="BD67" s="7">
        <f t="shared" ref="BD67" si="570">+BD68</f>
        <v>0</v>
      </c>
      <c r="BE67" s="7">
        <f t="shared" ref="BE67" si="571">+BE68</f>
        <v>0</v>
      </c>
      <c r="BF67" s="7">
        <f t="shared" ref="BF67" si="572">+BF68</f>
        <v>0</v>
      </c>
      <c r="BG67" s="7">
        <f t="shared" ref="BG67" si="573">+BG68</f>
        <v>0</v>
      </c>
      <c r="BH67" s="7">
        <f t="shared" ref="BH67" si="574">+BH68</f>
        <v>0</v>
      </c>
      <c r="BI67" s="7">
        <f t="shared" ref="BI67" si="575">+BI68</f>
        <v>0</v>
      </c>
      <c r="BJ67" s="7">
        <f t="shared" ref="BJ67" si="576">+BJ68</f>
        <v>0</v>
      </c>
      <c r="BK67" s="7">
        <f t="shared" ref="BK67" si="577">+BK68</f>
        <v>0</v>
      </c>
      <c r="BL67" s="7">
        <f t="shared" ref="BL67" si="578">+BL68</f>
        <v>0</v>
      </c>
      <c r="BM67" s="7">
        <f t="shared" ref="BM67" si="579">+BM68</f>
        <v>0</v>
      </c>
      <c r="BN67" s="7">
        <f t="shared" ref="BN67" si="580">+BN68</f>
        <v>0</v>
      </c>
    </row>
    <row r="68" spans="1:66" s="18" customFormat="1">
      <c r="A68" s="6" t="s">
        <v>62</v>
      </c>
      <c r="B68" s="7">
        <v>100000000</v>
      </c>
      <c r="C68" s="7">
        <f>+C69+C70</f>
        <v>100000000</v>
      </c>
      <c r="D68" s="7">
        <v>1497000000</v>
      </c>
      <c r="E68" s="7">
        <v>1947000000</v>
      </c>
      <c r="F68" s="17">
        <f t="shared" si="327"/>
        <v>0</v>
      </c>
      <c r="G68" s="17">
        <f t="shared" si="328"/>
        <v>0</v>
      </c>
      <c r="H68" s="7">
        <f>+H69+H70</f>
        <v>0</v>
      </c>
      <c r="I68" s="7">
        <f>+I69+I70</f>
        <v>0</v>
      </c>
      <c r="J68" s="7">
        <f t="shared" ref="J68" si="581">+J69+J70</f>
        <v>0</v>
      </c>
      <c r="K68" s="7">
        <f>+K69+K70</f>
        <v>0</v>
      </c>
      <c r="L68" s="7">
        <f>+L69+L70</f>
        <v>0</v>
      </c>
      <c r="M68" s="7">
        <f>+M69+M70</f>
        <v>0</v>
      </c>
      <c r="N68" s="7">
        <f>+N69+N70</f>
        <v>0</v>
      </c>
      <c r="O68" s="7">
        <f t="shared" ref="O68" si="582">+O69+O70</f>
        <v>0</v>
      </c>
      <c r="P68" s="7">
        <f t="shared" ref="P68" si="583">+P69+P70</f>
        <v>0</v>
      </c>
      <c r="Q68" s="7">
        <f>+Q69+Q70</f>
        <v>0</v>
      </c>
      <c r="R68" s="7">
        <f>+R69+R70</f>
        <v>0</v>
      </c>
      <c r="S68" s="7">
        <f>+S69+S70</f>
        <v>0</v>
      </c>
      <c r="T68" s="7">
        <f t="shared" ref="T68" si="584">+T69+T70</f>
        <v>0</v>
      </c>
      <c r="U68" s="7">
        <f>+U69+U70</f>
        <v>0</v>
      </c>
      <c r="V68" s="7">
        <f t="shared" ref="V68" si="585">+V69+V70</f>
        <v>0</v>
      </c>
      <c r="W68" s="7">
        <f t="shared" ref="W68" si="586">+W69+W70</f>
        <v>0</v>
      </c>
      <c r="X68" s="7">
        <f>+X69+X70</f>
        <v>0</v>
      </c>
      <c r="Y68" s="7">
        <f>+Y69+Y70</f>
        <v>0</v>
      </c>
      <c r="Z68" s="7">
        <f>+Z69+Z70</f>
        <v>0</v>
      </c>
      <c r="AA68" s="17">
        <f t="shared" si="329"/>
        <v>0</v>
      </c>
      <c r="AB68" s="7">
        <f>+AB69+AB70</f>
        <v>0</v>
      </c>
      <c r="AC68" s="7">
        <f>+AC69+AC70</f>
        <v>0</v>
      </c>
      <c r="AD68" s="7">
        <f>+AD69+AD70</f>
        <v>0</v>
      </c>
      <c r="AE68" s="7">
        <f>+AE69+AE70</f>
        <v>0</v>
      </c>
      <c r="AF68" s="7">
        <f t="shared" ref="AF68" si="587">+AF69+AF70</f>
        <v>0</v>
      </c>
      <c r="AG68" s="7">
        <f t="shared" ref="AG68" si="588">+AG69+AG70</f>
        <v>0</v>
      </c>
      <c r="AH68" s="7">
        <f>+AH69+AH70</f>
        <v>0</v>
      </c>
      <c r="AI68" s="7">
        <f>+AI69+AI70</f>
        <v>0</v>
      </c>
      <c r="AJ68" s="7">
        <f t="shared" ref="AJ68" si="589">+AJ69+AJ70</f>
        <v>0</v>
      </c>
      <c r="AK68" s="7">
        <f>+AK69+AK70</f>
        <v>0</v>
      </c>
      <c r="AL68" s="7">
        <f>+AL69+AL70</f>
        <v>0</v>
      </c>
      <c r="AM68" s="7">
        <f t="shared" ref="AM68" si="590">+AM69+AM70</f>
        <v>0</v>
      </c>
      <c r="AN68" s="7">
        <f t="shared" ref="AN68" si="591">+AN69+AN70</f>
        <v>0</v>
      </c>
      <c r="AO68" s="17">
        <f t="shared" si="330"/>
        <v>0</v>
      </c>
      <c r="AP68" s="7">
        <f t="shared" ref="AP68" si="592">+AP69+AP70</f>
        <v>0</v>
      </c>
      <c r="AQ68" s="7">
        <f t="shared" ref="AQ68" si="593">+AQ69+AQ70</f>
        <v>0</v>
      </c>
      <c r="AR68" s="7">
        <f t="shared" ref="AR68" si="594">+AR69+AR70</f>
        <v>0</v>
      </c>
      <c r="AS68" s="7">
        <f t="shared" ref="AS68" si="595">+AS69+AS70</f>
        <v>0</v>
      </c>
      <c r="AT68" s="7">
        <f t="shared" ref="AT68" si="596">+AT69+AT70</f>
        <v>0</v>
      </c>
      <c r="AU68" s="7">
        <f t="shared" ref="AU68" si="597">+AU69+AU70</f>
        <v>0</v>
      </c>
      <c r="AV68" s="7">
        <f t="shared" ref="AV68" si="598">+AV69+AV70</f>
        <v>0</v>
      </c>
      <c r="AW68" s="7">
        <f t="shared" ref="AW68" si="599">+AW69+AW70</f>
        <v>0</v>
      </c>
      <c r="AX68" s="7">
        <f t="shared" ref="AX68" si="600">+AX69+AX70</f>
        <v>0</v>
      </c>
      <c r="AY68" s="7">
        <f t="shared" ref="AY68" si="601">+AY69+AY70</f>
        <v>0</v>
      </c>
      <c r="AZ68" s="7">
        <f t="shared" ref="AZ68" si="602">+AZ69+AZ70</f>
        <v>0</v>
      </c>
      <c r="BA68" s="7">
        <f t="shared" ref="BA68" si="603">+BA69+BA70</f>
        <v>0</v>
      </c>
      <c r="BB68" s="7">
        <f t="shared" ref="BB68" si="604">+BB69+BB70</f>
        <v>0</v>
      </c>
      <c r="BC68" s="7">
        <f t="shared" ref="BC68" si="605">+BC69+BC70</f>
        <v>0</v>
      </c>
      <c r="BD68" s="7">
        <f t="shared" ref="BD68" si="606">+BD69+BD70</f>
        <v>0</v>
      </c>
      <c r="BE68" s="7">
        <f t="shared" ref="BE68" si="607">+BE69+BE70</f>
        <v>0</v>
      </c>
      <c r="BF68" s="7">
        <f t="shared" ref="BF68" si="608">+BF69+BF70</f>
        <v>0</v>
      </c>
      <c r="BG68" s="7">
        <f t="shared" ref="BG68" si="609">+BG69+BG70</f>
        <v>0</v>
      </c>
      <c r="BH68" s="7">
        <f t="shared" ref="BH68" si="610">+BH69+BH70</f>
        <v>0</v>
      </c>
      <c r="BI68" s="7">
        <f t="shared" ref="BI68" si="611">+BI69+BI70</f>
        <v>0</v>
      </c>
      <c r="BJ68" s="7">
        <f t="shared" ref="BJ68" si="612">+BJ69+BJ70</f>
        <v>0</v>
      </c>
      <c r="BK68" s="7">
        <f t="shared" ref="BK68" si="613">+BK69+BK70</f>
        <v>0</v>
      </c>
      <c r="BL68" s="7">
        <f t="shared" ref="BL68" si="614">+BL69+BL70</f>
        <v>0</v>
      </c>
      <c r="BM68" s="7">
        <f t="shared" ref="BM68" si="615">+BM69+BM70</f>
        <v>0</v>
      </c>
      <c r="BN68" s="7">
        <f t="shared" ref="BN68" si="616">+BN69+BN70</f>
        <v>0</v>
      </c>
    </row>
    <row r="69" spans="1:66" ht="14.25">
      <c r="A69" s="8" t="s">
        <v>63</v>
      </c>
      <c r="B69" s="9">
        <v>100000000</v>
      </c>
      <c r="C69" s="9">
        <v>100000000</v>
      </c>
      <c r="D69" s="9">
        <v>100000000</v>
      </c>
      <c r="E69" s="9">
        <v>300000000</v>
      </c>
      <c r="F69" s="12">
        <f t="shared" si="327"/>
        <v>0</v>
      </c>
      <c r="G69" s="17">
        <f t="shared" si="328"/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7">
        <f t="shared" si="329"/>
        <v>0</v>
      </c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17">
        <f t="shared" si="330"/>
        <v>0</v>
      </c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ht="14.25">
      <c r="A70" s="8" t="s">
        <v>64</v>
      </c>
      <c r="B70" s="9">
        <v>0</v>
      </c>
      <c r="C70" s="9">
        <v>0</v>
      </c>
      <c r="D70" s="9">
        <v>1397000000</v>
      </c>
      <c r="E70" s="9">
        <v>1647000000</v>
      </c>
      <c r="F70" s="12">
        <f t="shared" ref="F70:F77" si="617">+G70+AA70+AO70</f>
        <v>0</v>
      </c>
      <c r="G70" s="17">
        <f t="shared" ref="G70:G79" si="618">+Y70+Z70+I70+O70+H70+M70+N70+L70+S70+T70+Q70+R70+P70+J70+K70+U70+V70+W70+X70</f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7">
        <f t="shared" ref="AA70:AA77" si="619">+AL70+AH70+AN70+AD70+AE70+AK70+AI70+AC70+AJ70+AG70+AF70+AM70+AB70</f>
        <v>0</v>
      </c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17">
        <f t="shared" ref="AO70:AO77" si="620">+AP70+AQ70+AR70+AS70+AU70+AX70+AW70+AY70+AZ70+BA70+BC70+BD70+BE70+BF70+BI70+BG70+BH70+BJ70+BK70+BL70+BM70+BN70+AV70+BB70+AT70</f>
        <v>0</v>
      </c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s="18" customFormat="1">
      <c r="A71" s="6" t="s">
        <v>65</v>
      </c>
      <c r="B71" s="7">
        <v>11388516000</v>
      </c>
      <c r="C71" s="7">
        <f>+C72+C73+C74+C77</f>
        <v>11388516000</v>
      </c>
      <c r="D71" s="7">
        <v>24640488800</v>
      </c>
      <c r="E71" s="7">
        <v>36996603500</v>
      </c>
      <c r="F71" s="17">
        <f>+F72+F73+F74+F75+F76+F77</f>
        <v>32967039735.68</v>
      </c>
      <c r="G71" s="17">
        <f>+Y71+Z71+I71+O71+H71+M71+N71+L71+S71+T71+Q71+R71+P71+J71+K71+U71+V71+W71+X71</f>
        <v>9708201498</v>
      </c>
      <c r="H71" s="7">
        <f>+H72+H73+H74+H77+H76</f>
        <v>327328500</v>
      </c>
      <c r="I71" s="7">
        <f t="shared" ref="I71:R71" si="621">+I72+I73+I74+I77+I76</f>
        <v>118445050</v>
      </c>
      <c r="J71" s="7">
        <f t="shared" si="621"/>
        <v>551170788</v>
      </c>
      <c r="K71" s="7">
        <f t="shared" si="621"/>
        <v>419763400</v>
      </c>
      <c r="L71" s="7">
        <f t="shared" si="621"/>
        <v>385979300</v>
      </c>
      <c r="M71" s="7">
        <f t="shared" si="621"/>
        <v>528788200</v>
      </c>
      <c r="N71" s="7">
        <f t="shared" si="621"/>
        <v>582075900</v>
      </c>
      <c r="O71" s="7">
        <f t="shared" si="621"/>
        <v>261270250</v>
      </c>
      <c r="P71" s="7">
        <f t="shared" si="621"/>
        <v>337716400</v>
      </c>
      <c r="Q71" s="7">
        <f t="shared" si="621"/>
        <v>631739750</v>
      </c>
      <c r="R71" s="7">
        <f t="shared" si="621"/>
        <v>370249200</v>
      </c>
      <c r="S71" s="7">
        <f t="shared" ref="S71:X71" si="622">+S72+S73+S74+S77+S76</f>
        <v>540190040</v>
      </c>
      <c r="T71" s="7">
        <f t="shared" si="622"/>
        <v>464308200</v>
      </c>
      <c r="U71" s="7">
        <f t="shared" si="622"/>
        <v>322779280</v>
      </c>
      <c r="V71" s="7">
        <f t="shared" si="622"/>
        <v>410404900</v>
      </c>
      <c r="W71" s="7">
        <f t="shared" si="622"/>
        <v>471935090</v>
      </c>
      <c r="X71" s="7">
        <f t="shared" si="622"/>
        <v>477903300</v>
      </c>
      <c r="Y71" s="7">
        <f>+Y72+Y73+Y74+Y77+Y76</f>
        <v>1458801550</v>
      </c>
      <c r="Z71" s="7">
        <f>+Z72+Z73+Z74+Z77+Z76</f>
        <v>1047352400</v>
      </c>
      <c r="AA71" s="17">
        <f t="shared" si="619"/>
        <v>12406454066.09</v>
      </c>
      <c r="AB71" s="7">
        <f>+AB72+AB73+AB74+AB77+AB76</f>
        <v>317094500</v>
      </c>
      <c r="AC71" s="7">
        <f>+AC72+AC73+AC74+AC77+AC76</f>
        <v>843159894.00999999</v>
      </c>
      <c r="AD71" s="7">
        <f>+AD72+AD73+AD74+AD77+AD76</f>
        <v>751321630.67999995</v>
      </c>
      <c r="AE71" s="7">
        <f>+AE72+AE73+AE74+AE77+AE76</f>
        <v>1137796700</v>
      </c>
      <c r="AF71" s="7">
        <f>+AF72+AF73+AF74+AF77+AF76</f>
        <v>206190550</v>
      </c>
      <c r="AG71" s="7">
        <f>+AG72+AG73+AG74+AG77+AG76+AG75</f>
        <v>4604530377.8000002</v>
      </c>
      <c r="AH71" s="7">
        <f t="shared" ref="AH71:AN71" si="623">+AH72+AH73+AH74+AH77+AH76</f>
        <v>902124600</v>
      </c>
      <c r="AI71" s="7">
        <f t="shared" si="623"/>
        <v>588776596.20000005</v>
      </c>
      <c r="AJ71" s="7">
        <f t="shared" si="623"/>
        <v>1429632980.4000001</v>
      </c>
      <c r="AK71" s="7">
        <f t="shared" si="623"/>
        <v>144660156</v>
      </c>
      <c r="AL71" s="7">
        <f>+AL72+AL73+AL74+AL77+AL76</f>
        <v>532687927</v>
      </c>
      <c r="AM71" s="7">
        <f t="shared" si="623"/>
        <v>116618000</v>
      </c>
      <c r="AN71" s="7">
        <f t="shared" si="623"/>
        <v>831860154</v>
      </c>
      <c r="AO71" s="17">
        <f t="shared" si="620"/>
        <v>10844632446.6</v>
      </c>
      <c r="AP71" s="7">
        <f>+AP72+AP73+AP74+AP77+AP76+AP75</f>
        <v>440565096</v>
      </c>
      <c r="AQ71" s="7">
        <f t="shared" ref="AQ71:BN71" si="624">+AQ72+AQ73+AQ74+AQ77+AQ76+AQ75</f>
        <v>423043982</v>
      </c>
      <c r="AR71" s="7">
        <f t="shared" si="624"/>
        <v>443275075</v>
      </c>
      <c r="AS71" s="7">
        <f t="shared" si="624"/>
        <v>455073350</v>
      </c>
      <c r="AT71" s="7">
        <f>+AT72+AT73+AT74+AT77+AT76+AT75</f>
        <v>261116650</v>
      </c>
      <c r="AU71" s="7">
        <f t="shared" si="624"/>
        <v>422148756</v>
      </c>
      <c r="AV71" s="7">
        <f>+AV72+AV73+AV74+AV77+AV76+AV75</f>
        <v>688574992</v>
      </c>
      <c r="AW71" s="7">
        <f>+AW72+AW73+AW74+AW77+AW76+AW75</f>
        <v>161185457.59999999</v>
      </c>
      <c r="AX71" s="7">
        <f t="shared" si="624"/>
        <v>389735872</v>
      </c>
      <c r="AY71" s="7">
        <f t="shared" si="624"/>
        <v>574231251</v>
      </c>
      <c r="AZ71" s="7">
        <f t="shared" si="624"/>
        <v>348663526</v>
      </c>
      <c r="BA71" s="7">
        <f t="shared" si="624"/>
        <v>594141665</v>
      </c>
      <c r="BB71" s="7">
        <f>+BB72+BB73+BB74+BB77+BB76+BB75</f>
        <v>588700400</v>
      </c>
      <c r="BC71" s="7">
        <f t="shared" si="624"/>
        <v>128196400</v>
      </c>
      <c r="BD71" s="7">
        <f t="shared" si="624"/>
        <v>428363383</v>
      </c>
      <c r="BE71" s="7">
        <f t="shared" si="624"/>
        <v>465186343</v>
      </c>
      <c r="BF71" s="7">
        <f t="shared" si="624"/>
        <v>346227669</v>
      </c>
      <c r="BG71" s="7">
        <f>+BG72+BG73+BG74+BG77+BG76+BG75</f>
        <v>274315277</v>
      </c>
      <c r="BH71" s="7">
        <f>+BH72+BH73+BH74+BH77+BH76+BH75</f>
        <v>141972900</v>
      </c>
      <c r="BI71" s="7">
        <f t="shared" si="624"/>
        <v>454612250</v>
      </c>
      <c r="BJ71" s="7">
        <f t="shared" si="624"/>
        <v>671470000</v>
      </c>
      <c r="BK71" s="7">
        <f t="shared" si="624"/>
        <v>506083093</v>
      </c>
      <c r="BL71" s="7">
        <f t="shared" si="624"/>
        <v>598980771</v>
      </c>
      <c r="BM71" s="7">
        <f t="shared" si="624"/>
        <v>489659870</v>
      </c>
      <c r="BN71" s="7">
        <f t="shared" si="624"/>
        <v>549108418</v>
      </c>
    </row>
    <row r="72" spans="1:66" ht="14.25">
      <c r="A72" s="8" t="s">
        <v>66</v>
      </c>
      <c r="B72" s="9">
        <v>0</v>
      </c>
      <c r="C72" s="9">
        <v>0</v>
      </c>
      <c r="D72" s="9">
        <v>10068300</v>
      </c>
      <c r="E72" s="9">
        <v>20136600</v>
      </c>
      <c r="F72" s="12">
        <f t="shared" si="617"/>
        <v>10000000</v>
      </c>
      <c r="G72" s="17">
        <f t="shared" si="618"/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7">
        <f t="shared" si="619"/>
        <v>10000000</v>
      </c>
      <c r="AB72" s="9"/>
      <c r="AC72" s="9"/>
      <c r="AD72" s="9"/>
      <c r="AE72" s="9"/>
      <c r="AF72" s="9">
        <v>10000000</v>
      </c>
      <c r="AG72" s="9"/>
      <c r="AH72" s="9"/>
      <c r="AI72" s="9"/>
      <c r="AJ72" s="9"/>
      <c r="AK72" s="9"/>
      <c r="AL72" s="9"/>
      <c r="AM72" s="9"/>
      <c r="AN72" s="9"/>
      <c r="AO72" s="17">
        <f t="shared" si="620"/>
        <v>0</v>
      </c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ht="14.25">
      <c r="A73" s="8" t="s">
        <v>67</v>
      </c>
      <c r="B73" s="9">
        <v>660773800</v>
      </c>
      <c r="C73" s="9">
        <v>660773800</v>
      </c>
      <c r="D73" s="9">
        <v>1347502000</v>
      </c>
      <c r="E73" s="9">
        <v>2034230200</v>
      </c>
      <c r="F73" s="12">
        <v>1249923917</v>
      </c>
      <c r="G73" s="17">
        <f t="shared" si="618"/>
        <v>56163298</v>
      </c>
      <c r="H73" s="9">
        <v>2197600</v>
      </c>
      <c r="I73" s="9">
        <v>136950</v>
      </c>
      <c r="J73" s="9">
        <v>6319688</v>
      </c>
      <c r="K73" s="9"/>
      <c r="L73" s="9">
        <v>328000</v>
      </c>
      <c r="M73" s="9">
        <v>10221600</v>
      </c>
      <c r="N73" s="9"/>
      <c r="O73" s="9">
        <v>3995150</v>
      </c>
      <c r="P73" s="9"/>
      <c r="Q73" s="9">
        <v>7802150</v>
      </c>
      <c r="R73" s="9"/>
      <c r="S73" s="9">
        <v>5044040</v>
      </c>
      <c r="T73" s="9"/>
      <c r="U73" s="9">
        <v>3677880</v>
      </c>
      <c r="V73" s="9"/>
      <c r="W73" s="9">
        <v>6051290</v>
      </c>
      <c r="X73" s="9"/>
      <c r="Y73" s="9">
        <v>580250</v>
      </c>
      <c r="Z73" s="9">
        <v>9808700</v>
      </c>
      <c r="AA73" s="17">
        <f t="shared" si="619"/>
        <v>931712285.39999998</v>
      </c>
      <c r="AB73" s="9"/>
      <c r="AC73" s="9">
        <v>15189400</v>
      </c>
      <c r="AD73" s="9"/>
      <c r="AE73" s="9"/>
      <c r="AF73" s="9">
        <v>70252450</v>
      </c>
      <c r="AG73" s="9">
        <v>56063977.799999997</v>
      </c>
      <c r="AH73" s="9">
        <v>0</v>
      </c>
      <c r="AI73" s="9">
        <v>249832996.19999999</v>
      </c>
      <c r="AJ73" s="9">
        <v>8910080.4000000004</v>
      </c>
      <c r="AK73" s="9"/>
      <c r="AL73" s="9">
        <v>524555927</v>
      </c>
      <c r="AM73" s="9"/>
      <c r="AN73" s="9">
        <v>6907454</v>
      </c>
      <c r="AO73" s="17">
        <f t="shared" si="620"/>
        <v>251280432.59999999</v>
      </c>
      <c r="AP73" s="9">
        <v>15096696</v>
      </c>
      <c r="AQ73" s="9">
        <v>3117300</v>
      </c>
      <c r="AR73" s="9">
        <v>16565975</v>
      </c>
      <c r="AS73" s="9">
        <v>2283950</v>
      </c>
      <c r="AT73" s="9">
        <v>3376250</v>
      </c>
      <c r="AU73" s="9">
        <v>5216066</v>
      </c>
      <c r="AV73" s="9">
        <v>14730950</v>
      </c>
      <c r="AW73" s="9">
        <v>4196357.5999999996</v>
      </c>
      <c r="AX73" s="9">
        <v>5165372</v>
      </c>
      <c r="AY73" s="9">
        <v>15503751</v>
      </c>
      <c r="AZ73" s="9">
        <v>11744426</v>
      </c>
      <c r="BA73" s="9">
        <v>14364665</v>
      </c>
      <c r="BB73" s="9">
        <v>15159600</v>
      </c>
      <c r="BC73" s="9">
        <v>2856100</v>
      </c>
      <c r="BD73" s="9">
        <f>15063183-700000</f>
        <v>14363183</v>
      </c>
      <c r="BE73" s="9">
        <v>18083343</v>
      </c>
      <c r="BF73" s="9">
        <v>13205569</v>
      </c>
      <c r="BG73" s="9">
        <v>3133377</v>
      </c>
      <c r="BH73" s="9">
        <v>672300</v>
      </c>
      <c r="BI73" s="9">
        <v>2405350</v>
      </c>
      <c r="BJ73" s="9">
        <v>5008900</v>
      </c>
      <c r="BK73" s="9">
        <v>17795993</v>
      </c>
      <c r="BL73" s="9">
        <v>16817771</v>
      </c>
      <c r="BM73" s="9">
        <v>7317670</v>
      </c>
      <c r="BN73" s="9">
        <v>23099518</v>
      </c>
    </row>
    <row r="74" spans="1:66" ht="14.25">
      <c r="A74" s="8" t="s">
        <v>68</v>
      </c>
      <c r="B74" s="9">
        <v>59859800</v>
      </c>
      <c r="C74" s="9">
        <v>59859800</v>
      </c>
      <c r="D74" s="9">
        <v>137718400.00000003</v>
      </c>
      <c r="E74" s="9">
        <v>206577000.00000003</v>
      </c>
      <c r="F74" s="12">
        <v>48568864.68</v>
      </c>
      <c r="G74" s="17">
        <f t="shared" si="618"/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17">
        <f t="shared" si="619"/>
        <v>28875251.68</v>
      </c>
      <c r="AB74" s="9"/>
      <c r="AC74" s="9">
        <v>7009320</v>
      </c>
      <c r="AD74" s="9">
        <v>9335775.6799999997</v>
      </c>
      <c r="AE74" s="9">
        <v>400000</v>
      </c>
      <c r="AF74" s="9"/>
      <c r="AG74" s="9"/>
      <c r="AH74" s="9">
        <v>2688000</v>
      </c>
      <c r="AI74" s="9"/>
      <c r="AJ74" s="9"/>
      <c r="AK74" s="9">
        <v>1332156</v>
      </c>
      <c r="AL74" s="9">
        <v>8110000</v>
      </c>
      <c r="AM74" s="9"/>
      <c r="AN74" s="9"/>
      <c r="AO74" s="17">
        <f t="shared" si="620"/>
        <v>30461514</v>
      </c>
      <c r="AP74" s="9"/>
      <c r="AQ74" s="9">
        <v>10878482</v>
      </c>
      <c r="AR74" s="9"/>
      <c r="AS74" s="9"/>
      <c r="AT74" s="9"/>
      <c r="AU74" s="9">
        <v>8322990</v>
      </c>
      <c r="AV74" s="9">
        <v>11260042</v>
      </c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:66" ht="14.25">
      <c r="A75" s="8" t="s">
        <v>208</v>
      </c>
      <c r="B75" s="9"/>
      <c r="C75" s="9"/>
      <c r="D75" s="9"/>
      <c r="F75" s="12">
        <v>1000</v>
      </c>
      <c r="G75" s="17">
        <f t="shared" si="618"/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>
        <v>0</v>
      </c>
      <c r="Z75" s="9"/>
      <c r="AA75" s="17">
        <f t="shared" si="619"/>
        <v>0</v>
      </c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17">
        <f t="shared" si="620"/>
        <v>0</v>
      </c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:66" ht="14.25">
      <c r="A76" s="8" t="s">
        <v>191</v>
      </c>
      <c r="B76" s="9"/>
      <c r="C76" s="9"/>
      <c r="D76" s="9">
        <v>23145200100</v>
      </c>
      <c r="E76" s="9"/>
      <c r="F76" s="12">
        <v>14415254</v>
      </c>
      <c r="G76" s="17">
        <f t="shared" si="618"/>
        <v>746000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>
        <v>746000</v>
      </c>
      <c r="Z76" s="9"/>
      <c r="AA76" s="17">
        <f t="shared" si="619"/>
        <v>3504729.01</v>
      </c>
      <c r="AB76" s="9">
        <v>868800</v>
      </c>
      <c r="AC76" s="9">
        <v>2121974.0099999998</v>
      </c>
      <c r="AD76" s="9">
        <v>7455</v>
      </c>
      <c r="AE76" s="9">
        <v>240000</v>
      </c>
      <c r="AF76" s="9"/>
      <c r="AG76" s="9">
        <v>244500</v>
      </c>
      <c r="AH76" s="9"/>
      <c r="AI76" s="9"/>
      <c r="AJ76" s="9"/>
      <c r="AK76" s="9"/>
      <c r="AL76" s="9">
        <v>22000</v>
      </c>
      <c r="AM76" s="9"/>
      <c r="AN76" s="9"/>
      <c r="AO76" s="17">
        <f t="shared" si="620"/>
        <v>2413800</v>
      </c>
      <c r="AP76" s="9"/>
      <c r="AQ76" s="9">
        <v>2263800</v>
      </c>
      <c r="AR76" s="9">
        <v>150000</v>
      </c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:66" ht="14.25">
      <c r="A77" s="8" t="s">
        <v>69</v>
      </c>
      <c r="B77" s="9">
        <v>10667882400</v>
      </c>
      <c r="C77" s="9">
        <v>10667882400</v>
      </c>
      <c r="D77" s="9">
        <v>2314520010</v>
      </c>
      <c r="E77" s="9">
        <v>34735659700</v>
      </c>
      <c r="F77" s="12">
        <f t="shared" si="617"/>
        <v>31644130700</v>
      </c>
      <c r="G77" s="17">
        <f t="shared" si="618"/>
        <v>9651292200</v>
      </c>
      <c r="H77" s="9">
        <v>325130900</v>
      </c>
      <c r="I77" s="9">
        <v>118308100</v>
      </c>
      <c r="J77" s="9">
        <v>544851100</v>
      </c>
      <c r="K77" s="9">
        <v>419763400</v>
      </c>
      <c r="L77" s="9">
        <v>385651300</v>
      </c>
      <c r="M77" s="9">
        <v>518566600</v>
      </c>
      <c r="N77" s="9">
        <v>582075900</v>
      </c>
      <c r="O77" s="9">
        <v>257275100</v>
      </c>
      <c r="P77" s="9">
        <v>337716400</v>
      </c>
      <c r="Q77" s="9">
        <v>623937600</v>
      </c>
      <c r="R77" s="9">
        <v>370249200</v>
      </c>
      <c r="S77" s="9">
        <v>535146000</v>
      </c>
      <c r="T77" s="9">
        <v>464308200</v>
      </c>
      <c r="U77" s="9">
        <v>319101400</v>
      </c>
      <c r="V77" s="9">
        <v>410404900</v>
      </c>
      <c r="W77" s="9">
        <v>465883800</v>
      </c>
      <c r="X77" s="9">
        <v>477903300</v>
      </c>
      <c r="Y77" s="9">
        <v>1457475300</v>
      </c>
      <c r="Z77" s="9">
        <v>1037543700</v>
      </c>
      <c r="AA77" s="17">
        <f t="shared" si="619"/>
        <v>11432361800</v>
      </c>
      <c r="AB77" s="9">
        <v>316225700</v>
      </c>
      <c r="AC77" s="9">
        <v>818839200</v>
      </c>
      <c r="AD77" s="9">
        <v>741978400</v>
      </c>
      <c r="AE77" s="9">
        <v>1137156700</v>
      </c>
      <c r="AF77" s="9">
        <v>125938100</v>
      </c>
      <c r="AG77" s="9">
        <v>4548221900</v>
      </c>
      <c r="AH77" s="9">
        <v>899436600</v>
      </c>
      <c r="AI77" s="9">
        <v>338943600</v>
      </c>
      <c r="AJ77" s="9">
        <v>1420722900</v>
      </c>
      <c r="AK77" s="9">
        <v>143328000</v>
      </c>
      <c r="AL77" s="9"/>
      <c r="AM77" s="9">
        <v>116618000</v>
      </c>
      <c r="AN77" s="9">
        <v>824952700</v>
      </c>
      <c r="AO77" s="17">
        <f t="shared" si="620"/>
        <v>10560476700</v>
      </c>
      <c r="AP77" s="9">
        <v>425468400</v>
      </c>
      <c r="AQ77" s="9">
        <v>406784400</v>
      </c>
      <c r="AR77" s="9">
        <v>426559100</v>
      </c>
      <c r="AS77" s="9">
        <v>452789400</v>
      </c>
      <c r="AT77" s="9">
        <v>257740400</v>
      </c>
      <c r="AU77" s="9">
        <v>408609700</v>
      </c>
      <c r="AV77" s="9">
        <v>662584000</v>
      </c>
      <c r="AW77" s="9">
        <v>156989100</v>
      </c>
      <c r="AX77" s="9">
        <v>384570500</v>
      </c>
      <c r="AY77" s="9">
        <v>558727500</v>
      </c>
      <c r="AZ77" s="9">
        <v>336919100</v>
      </c>
      <c r="BA77" s="9">
        <v>579777000</v>
      </c>
      <c r="BB77" s="9">
        <v>573540800</v>
      </c>
      <c r="BC77" s="9">
        <v>125340300</v>
      </c>
      <c r="BD77" s="9">
        <v>414000200</v>
      </c>
      <c r="BE77" s="9">
        <v>447103000</v>
      </c>
      <c r="BF77" s="9">
        <v>333022100</v>
      </c>
      <c r="BG77" s="9">
        <v>271181900</v>
      </c>
      <c r="BH77" s="9">
        <v>141300600</v>
      </c>
      <c r="BI77" s="9">
        <v>452206900</v>
      </c>
      <c r="BJ77" s="9">
        <v>666461100</v>
      </c>
      <c r="BK77" s="9">
        <v>488287100</v>
      </c>
      <c r="BL77" s="9">
        <v>582163000</v>
      </c>
      <c r="BM77" s="9">
        <v>482342200</v>
      </c>
      <c r="BN77" s="9">
        <v>526008900</v>
      </c>
    </row>
    <row r="78" spans="1:66" s="18" customFormat="1">
      <c r="A78" s="6" t="s">
        <v>177</v>
      </c>
      <c r="B78" s="7"/>
      <c r="C78" s="7"/>
      <c r="D78" s="7"/>
      <c r="E78" s="7"/>
      <c r="F78" s="7">
        <f>+F5+F71-F6</f>
        <v>2847019983.6999969</v>
      </c>
      <c r="G78" s="17">
        <f t="shared" si="618"/>
        <v>188111983.89000005</v>
      </c>
      <c r="H78" s="7">
        <f t="shared" ref="H78:R78" si="625">+H5+H71-H6</f>
        <v>7427176</v>
      </c>
      <c r="I78" s="7">
        <f t="shared" si="625"/>
        <v>1617164.8500000089</v>
      </c>
      <c r="J78" s="7">
        <f t="shared" si="625"/>
        <v>6044020.7000000477</v>
      </c>
      <c r="K78" s="7">
        <f t="shared" si="625"/>
        <v>3086887</v>
      </c>
      <c r="L78" s="7">
        <f t="shared" si="625"/>
        <v>12269827</v>
      </c>
      <c r="M78" s="7">
        <f t="shared" si="625"/>
        <v>9233900</v>
      </c>
      <c r="N78" s="7">
        <f t="shared" si="625"/>
        <v>6774080</v>
      </c>
      <c r="O78" s="7">
        <f t="shared" si="625"/>
        <v>2903003.3700000048</v>
      </c>
      <c r="P78" s="7">
        <f t="shared" si="625"/>
        <v>1538800</v>
      </c>
      <c r="Q78" s="7">
        <f t="shared" si="625"/>
        <v>3535950</v>
      </c>
      <c r="R78" s="7">
        <f t="shared" si="625"/>
        <v>8451399</v>
      </c>
      <c r="S78" s="7">
        <f t="shared" ref="S78:AA78" si="626">+S5+S71-S6</f>
        <v>1447669.7799999714</v>
      </c>
      <c r="T78" s="7">
        <f t="shared" si="626"/>
        <v>3698016</v>
      </c>
      <c r="U78" s="7">
        <f t="shared" si="626"/>
        <v>368711.18999999762</v>
      </c>
      <c r="V78" s="7">
        <f t="shared" si="626"/>
        <v>3805136</v>
      </c>
      <c r="W78" s="7">
        <f t="shared" si="626"/>
        <v>2847892</v>
      </c>
      <c r="X78" s="7">
        <f t="shared" si="626"/>
        <v>2209208</v>
      </c>
      <c r="Y78" s="7">
        <f>+Y5+Y71-Y6</f>
        <v>110477643</v>
      </c>
      <c r="Z78" s="7">
        <f>+Z5+Z71-Z6</f>
        <v>375500</v>
      </c>
      <c r="AA78" s="7">
        <f t="shared" si="626"/>
        <v>1962576996.1200008</v>
      </c>
      <c r="AB78" s="7">
        <f t="shared" ref="AB78:AN78" si="627">+AB5+AB71-AB6</f>
        <v>43399752.410000026</v>
      </c>
      <c r="AC78" s="7">
        <f t="shared" si="627"/>
        <v>83419762.850000024</v>
      </c>
      <c r="AD78" s="7">
        <f t="shared" si="627"/>
        <v>77673234.679999948</v>
      </c>
      <c r="AE78" s="7">
        <f t="shared" si="627"/>
        <v>36210980.339999914</v>
      </c>
      <c r="AF78" s="7">
        <f t="shared" si="627"/>
        <v>10012162.99000001</v>
      </c>
      <c r="AG78" s="7">
        <f t="shared" si="627"/>
        <v>1234699275.8200002</v>
      </c>
      <c r="AH78" s="7">
        <f t="shared" si="627"/>
        <v>86832541</v>
      </c>
      <c r="AI78" s="7">
        <f t="shared" si="627"/>
        <v>5330386.2000000477</v>
      </c>
      <c r="AJ78" s="7">
        <f t="shared" si="627"/>
        <v>254724083.6400001</v>
      </c>
      <c r="AK78" s="7">
        <f t="shared" si="627"/>
        <v>7293127.1899999976</v>
      </c>
      <c r="AL78" s="7">
        <f>+AL5+AL71-AL6</f>
        <v>109117571</v>
      </c>
      <c r="AM78" s="7">
        <f t="shared" si="627"/>
        <v>52728</v>
      </c>
      <c r="AN78" s="7">
        <f t="shared" si="627"/>
        <v>13811390</v>
      </c>
      <c r="AO78" s="7">
        <f t="shared" ref="AO78:BN78" si="628">+AO5+AO71-AO6</f>
        <v>688579278.69999886</v>
      </c>
      <c r="AP78" s="7">
        <f t="shared" si="628"/>
        <v>12049984</v>
      </c>
      <c r="AQ78" s="7">
        <f t="shared" si="628"/>
        <v>25514163</v>
      </c>
      <c r="AR78" s="7">
        <f t="shared" si="628"/>
        <v>26014111</v>
      </c>
      <c r="AS78" s="7">
        <f t="shared" si="628"/>
        <v>21729290</v>
      </c>
      <c r="AT78" s="7">
        <f>+AT5+AT71-AT6</f>
        <v>4256800</v>
      </c>
      <c r="AU78" s="7">
        <f t="shared" si="628"/>
        <v>17473109</v>
      </c>
      <c r="AV78" s="7">
        <f>+AV5+AV71-AV6</f>
        <v>39158618.720000029</v>
      </c>
      <c r="AW78" s="7">
        <f>+AW5+AW71-AW6</f>
        <v>15725658.699999988</v>
      </c>
      <c r="AX78" s="7">
        <f t="shared" si="628"/>
        <v>27813696.779999971</v>
      </c>
      <c r="AY78" s="7">
        <f t="shared" si="628"/>
        <v>39503550</v>
      </c>
      <c r="AZ78" s="7">
        <f t="shared" si="628"/>
        <v>28269936</v>
      </c>
      <c r="BA78" s="7">
        <f t="shared" si="628"/>
        <v>23268127</v>
      </c>
      <c r="BB78" s="7">
        <f>+BB5+BB71-BB6</f>
        <v>96901113</v>
      </c>
      <c r="BC78" s="7">
        <f t="shared" si="628"/>
        <v>7761822</v>
      </c>
      <c r="BD78" s="7">
        <f t="shared" si="628"/>
        <v>21479394</v>
      </c>
      <c r="BE78" s="7">
        <f t="shared" si="628"/>
        <v>34038733</v>
      </c>
      <c r="BF78" s="7">
        <f t="shared" si="628"/>
        <v>3518936</v>
      </c>
      <c r="BG78" s="7">
        <f>+BG5+BG71-BG6</f>
        <v>11060308</v>
      </c>
      <c r="BH78" s="7">
        <f>+BH5+BH71-BH6</f>
        <v>2162805</v>
      </c>
      <c r="BI78" s="7">
        <f t="shared" si="628"/>
        <v>20012613</v>
      </c>
      <c r="BJ78" s="7">
        <f t="shared" si="628"/>
        <v>64086857.5</v>
      </c>
      <c r="BK78" s="7">
        <f t="shared" si="628"/>
        <v>43184440</v>
      </c>
      <c r="BL78" s="7">
        <f t="shared" si="628"/>
        <v>55741367</v>
      </c>
      <c r="BM78" s="7">
        <f t="shared" si="628"/>
        <v>43787261</v>
      </c>
      <c r="BN78" s="7">
        <f t="shared" si="628"/>
        <v>4066585</v>
      </c>
    </row>
    <row r="79" spans="1:66" s="18" customFormat="1">
      <c r="A79" s="6" t="s">
        <v>207</v>
      </c>
      <c r="B79" s="7"/>
      <c r="C79" s="7"/>
      <c r="D79" s="7"/>
      <c r="E79" s="7"/>
      <c r="F79" s="12">
        <v>2839226913.6999998</v>
      </c>
      <c r="G79" s="17">
        <f t="shared" si="618"/>
        <v>187111983.89000005</v>
      </c>
      <c r="H79" s="7">
        <f>+H78-H80</f>
        <v>7427176</v>
      </c>
      <c r="I79" s="7">
        <f t="shared" ref="I79:Z79" si="629">+I78-I80</f>
        <v>1617164.8500000089</v>
      </c>
      <c r="J79" s="7">
        <f t="shared" si="629"/>
        <v>6044020.7000000477</v>
      </c>
      <c r="K79" s="7">
        <f t="shared" si="629"/>
        <v>3086887</v>
      </c>
      <c r="L79" s="7">
        <f t="shared" si="629"/>
        <v>12269827</v>
      </c>
      <c r="M79" s="7">
        <f t="shared" si="629"/>
        <v>9233900</v>
      </c>
      <c r="N79" s="7">
        <f t="shared" si="629"/>
        <v>6774080</v>
      </c>
      <c r="O79" s="7">
        <f t="shared" si="629"/>
        <v>2903003.3700000048</v>
      </c>
      <c r="P79" s="7">
        <f t="shared" si="629"/>
        <v>1538800</v>
      </c>
      <c r="Q79" s="7">
        <f t="shared" si="629"/>
        <v>3535950</v>
      </c>
      <c r="R79" s="7">
        <f t="shared" si="629"/>
        <v>8451399</v>
      </c>
      <c r="S79" s="7">
        <f t="shared" si="629"/>
        <v>1447669.7799999714</v>
      </c>
      <c r="T79" s="7">
        <f t="shared" si="629"/>
        <v>3698016</v>
      </c>
      <c r="U79" s="7">
        <f t="shared" si="629"/>
        <v>368711.18999999762</v>
      </c>
      <c r="V79" s="7">
        <f t="shared" si="629"/>
        <v>3805136</v>
      </c>
      <c r="W79" s="7">
        <f t="shared" si="629"/>
        <v>2847892</v>
      </c>
      <c r="X79" s="7">
        <f t="shared" si="629"/>
        <v>2209208</v>
      </c>
      <c r="Y79" s="7">
        <f t="shared" si="629"/>
        <v>109477643</v>
      </c>
      <c r="Z79" s="7">
        <f t="shared" si="629"/>
        <v>375500</v>
      </c>
      <c r="AA79" s="17">
        <f t="shared" ref="AA79:AA90" si="630">+AL79+AH79+AN79+AD79+AE79+AK79+AI79+AC79+AJ79+AG79+AF79+AM79+AB79</f>
        <v>1955783926.1200004</v>
      </c>
      <c r="AB79" s="7">
        <f>+AB78-AB80</f>
        <v>43399752.410000026</v>
      </c>
      <c r="AC79" s="7">
        <f t="shared" ref="AC79:AN79" si="631">+AC78-AC80</f>
        <v>82118262.850000024</v>
      </c>
      <c r="AD79" s="7">
        <f t="shared" si="631"/>
        <v>77174134.679999948</v>
      </c>
      <c r="AE79" s="7">
        <f t="shared" si="631"/>
        <v>34710980.339999914</v>
      </c>
      <c r="AF79" s="7">
        <f t="shared" si="631"/>
        <v>10012162.99000001</v>
      </c>
      <c r="AG79" s="7">
        <f t="shared" si="631"/>
        <v>1232253505.8200002</v>
      </c>
      <c r="AH79" s="7">
        <f t="shared" si="631"/>
        <v>86832541</v>
      </c>
      <c r="AI79" s="7">
        <f t="shared" si="631"/>
        <v>5330386.2000000477</v>
      </c>
      <c r="AJ79" s="7">
        <f t="shared" si="631"/>
        <v>254124083.6400001</v>
      </c>
      <c r="AK79" s="7">
        <f t="shared" si="631"/>
        <v>6846427.1899999976</v>
      </c>
      <c r="AL79" s="7">
        <f t="shared" si="631"/>
        <v>109117571</v>
      </c>
      <c r="AM79" s="7">
        <f t="shared" si="631"/>
        <v>52728</v>
      </c>
      <c r="AN79" s="7">
        <f t="shared" si="631"/>
        <v>13811390</v>
      </c>
      <c r="AO79" s="17">
        <f t="shared" ref="AO79:AO90" si="632">+AP79+AQ79+AR79+AS79+AU79+AX79+AW79+AY79+AZ79+BA79+BC79+BD79+BE79+BF79+BI79+BG79+BH79+BJ79+BK79+BL79+BM79+BN79+AV79+BB79+AT79</f>
        <v>688579278.70000005</v>
      </c>
      <c r="AP79" s="7">
        <f>+AP78-AP80</f>
        <v>12049984</v>
      </c>
      <c r="AQ79" s="7">
        <f t="shared" ref="AQ79:BN79" si="633">+AQ78-AQ80</f>
        <v>25514163</v>
      </c>
      <c r="AR79" s="7">
        <f t="shared" si="633"/>
        <v>26014111</v>
      </c>
      <c r="AS79" s="7">
        <f t="shared" si="633"/>
        <v>21729290</v>
      </c>
      <c r="AT79" s="7">
        <f t="shared" si="633"/>
        <v>4256800</v>
      </c>
      <c r="AU79" s="7">
        <f t="shared" si="633"/>
        <v>17473109</v>
      </c>
      <c r="AV79" s="7">
        <f t="shared" si="633"/>
        <v>39158618.720000029</v>
      </c>
      <c r="AW79" s="7">
        <f t="shared" si="633"/>
        <v>15725658.699999988</v>
      </c>
      <c r="AX79" s="7">
        <f t="shared" si="633"/>
        <v>27813696.779999971</v>
      </c>
      <c r="AY79" s="7">
        <f t="shared" si="633"/>
        <v>39503550</v>
      </c>
      <c r="AZ79" s="7">
        <f t="shared" si="633"/>
        <v>28269936</v>
      </c>
      <c r="BA79" s="7">
        <f t="shared" si="633"/>
        <v>23268127</v>
      </c>
      <c r="BB79" s="7">
        <f t="shared" si="633"/>
        <v>96901113</v>
      </c>
      <c r="BC79" s="7">
        <f t="shared" si="633"/>
        <v>7761822</v>
      </c>
      <c r="BD79" s="7">
        <f t="shared" si="633"/>
        <v>21479394</v>
      </c>
      <c r="BE79" s="7">
        <f t="shared" si="633"/>
        <v>34038733</v>
      </c>
      <c r="BF79" s="7">
        <f t="shared" si="633"/>
        <v>3518936</v>
      </c>
      <c r="BG79" s="7">
        <f t="shared" si="633"/>
        <v>11060308</v>
      </c>
      <c r="BH79" s="7">
        <f t="shared" si="633"/>
        <v>2162805</v>
      </c>
      <c r="BI79" s="7">
        <f t="shared" si="633"/>
        <v>20012613</v>
      </c>
      <c r="BJ79" s="7">
        <f t="shared" si="633"/>
        <v>64086857.5</v>
      </c>
      <c r="BK79" s="7">
        <f t="shared" si="633"/>
        <v>43184440</v>
      </c>
      <c r="BL79" s="7">
        <f t="shared" si="633"/>
        <v>55741367</v>
      </c>
      <c r="BM79" s="7">
        <f t="shared" si="633"/>
        <v>43787261</v>
      </c>
      <c r="BN79" s="7">
        <f t="shared" si="633"/>
        <v>4066585</v>
      </c>
    </row>
    <row r="80" spans="1:66" s="18" customFormat="1">
      <c r="A80" s="6" t="s">
        <v>192</v>
      </c>
      <c r="B80" s="7"/>
      <c r="C80" s="7"/>
      <c r="D80" s="7"/>
      <c r="E80" s="7"/>
      <c r="F80" s="12">
        <f>+G80+AA80+AO80</f>
        <v>7793070</v>
      </c>
      <c r="G80" s="17">
        <f t="shared" ref="G80:G90" si="634">+Y80+Z80+I80+O80+H80+M80+N80+L80+S80+T80+Q80+R80+P80+J80+K80+U80+V80+W80+X80</f>
        <v>1000000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>
        <v>1000000</v>
      </c>
      <c r="Z80" s="7"/>
      <c r="AA80" s="17">
        <f t="shared" si="630"/>
        <v>6793070</v>
      </c>
      <c r="AB80" s="7"/>
      <c r="AC80" s="7">
        <v>1301500</v>
      </c>
      <c r="AD80" s="7">
        <v>499100</v>
      </c>
      <c r="AE80" s="7">
        <v>1500000</v>
      </c>
      <c r="AF80" s="7"/>
      <c r="AG80" s="7">
        <v>2445770</v>
      </c>
      <c r="AH80" s="7"/>
      <c r="AI80" s="7"/>
      <c r="AJ80" s="7">
        <v>600000</v>
      </c>
      <c r="AK80" s="7">
        <v>446700</v>
      </c>
      <c r="AL80" s="7"/>
      <c r="AM80" s="7"/>
      <c r="AN80" s="7"/>
      <c r="AO80" s="17">
        <f t="shared" si="632"/>
        <v>0</v>
      </c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</row>
    <row r="81" spans="1:66" ht="14.25">
      <c r="A81" s="8" t="s">
        <v>178</v>
      </c>
      <c r="B81" s="9"/>
      <c r="C81" s="9"/>
      <c r="D81" s="9"/>
      <c r="E81" s="9"/>
      <c r="F81" s="12">
        <f>+'өр ав'!C5</f>
        <v>271152374.62</v>
      </c>
      <c r="G81" s="17">
        <v>11016806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>
        <v>0</v>
      </c>
      <c r="S81" s="9"/>
      <c r="T81" s="9"/>
      <c r="U81" s="9"/>
      <c r="V81" s="9"/>
      <c r="W81" s="9"/>
      <c r="X81" s="9"/>
      <c r="Y81" s="9"/>
      <c r="Z81" s="9"/>
      <c r="AA81" s="17">
        <f t="shared" si="630"/>
        <v>248244872.62</v>
      </c>
      <c r="AB81" s="9">
        <v>927706</v>
      </c>
      <c r="AC81" s="9"/>
      <c r="AD81" s="9"/>
      <c r="AE81" s="9"/>
      <c r="AF81" s="9"/>
      <c r="AG81" s="9">
        <v>3787193</v>
      </c>
      <c r="AH81" s="9">
        <v>33554000</v>
      </c>
      <c r="AI81" s="9">
        <v>165393361.30000001</v>
      </c>
      <c r="AJ81" s="9"/>
      <c r="AK81" s="9"/>
      <c r="AL81" s="9">
        <v>44582612.32</v>
      </c>
      <c r="AM81" s="9"/>
      <c r="AN81" s="9"/>
      <c r="AO81" s="17">
        <f t="shared" si="632"/>
        <v>9178456</v>
      </c>
      <c r="AP81" s="9"/>
      <c r="AQ81" s="9"/>
      <c r="AR81" s="9"/>
      <c r="AS81" s="9"/>
      <c r="AT81" s="9"/>
      <c r="AU81" s="69">
        <f>+'өр ав'!C29</f>
        <v>600000</v>
      </c>
      <c r="AV81" s="9"/>
      <c r="AW81" s="9"/>
      <c r="AX81" s="9"/>
      <c r="AY81" s="9">
        <f>+'өр ав'!C32</f>
        <v>234300</v>
      </c>
      <c r="AZ81" s="9"/>
      <c r="BA81" s="9">
        <f>+'өр ав'!C34</f>
        <v>4956556</v>
      </c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69">
        <f>+'өр ав'!C45</f>
        <v>3387600</v>
      </c>
      <c r="BN81" s="9"/>
    </row>
    <row r="82" spans="1:66" ht="14.25">
      <c r="A82" s="8" t="s">
        <v>179</v>
      </c>
      <c r="B82" s="9"/>
      <c r="C82" s="9"/>
      <c r="D82" s="9"/>
      <c r="E82" s="9"/>
      <c r="F82" s="12">
        <f>+'өр ав'!D5</f>
        <v>2928988568.5999999</v>
      </c>
      <c r="G82" s="17">
        <v>552479075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28"/>
      <c r="V82" s="9"/>
      <c r="W82" s="9"/>
      <c r="X82" s="9"/>
      <c r="Y82" s="9"/>
      <c r="Z82" s="9"/>
      <c r="AA82" s="17">
        <f t="shared" si="630"/>
        <v>2244259898</v>
      </c>
      <c r="AB82" s="9">
        <f>+'өр ав'!D62</f>
        <v>4739321</v>
      </c>
      <c r="AC82" s="9">
        <v>10867339</v>
      </c>
      <c r="AD82" s="9"/>
      <c r="AE82" s="9">
        <v>10479597</v>
      </c>
      <c r="AF82" s="9">
        <v>20541570</v>
      </c>
      <c r="AG82" s="9">
        <v>2175050621</v>
      </c>
      <c r="AH82" s="9">
        <v>1000663</v>
      </c>
      <c r="AI82" s="9">
        <v>15349096</v>
      </c>
      <c r="AJ82" s="9"/>
      <c r="AK82" s="9">
        <v>1524440</v>
      </c>
      <c r="AL82" s="9">
        <v>208296</v>
      </c>
      <c r="AM82" s="9">
        <v>2536603</v>
      </c>
      <c r="AN82" s="9">
        <v>1962352</v>
      </c>
      <c r="AO82" s="17">
        <f t="shared" si="632"/>
        <v>132249595.59999999</v>
      </c>
      <c r="AP82" s="69">
        <f>+'өр ав'!D25</f>
        <v>122500</v>
      </c>
      <c r="AQ82" s="69">
        <f>+'өр ав'!D26</f>
        <v>0</v>
      </c>
      <c r="AR82" s="69">
        <f>+'өр ав'!D27</f>
        <v>2533375</v>
      </c>
      <c r="AS82" s="69">
        <f>+'өр ав'!D28</f>
        <v>3394619</v>
      </c>
      <c r="AT82" s="69">
        <f>+'өр ав'!D49</f>
        <v>2605337</v>
      </c>
      <c r="AU82" s="69">
        <f>+'өр ав'!D29</f>
        <v>480500</v>
      </c>
      <c r="AV82" s="69">
        <f>+'өр ав'!D47</f>
        <v>15201379.6</v>
      </c>
      <c r="AW82" s="9">
        <f>+'өр ав'!D31</f>
        <v>0</v>
      </c>
      <c r="AX82" s="9">
        <f>+'өр ав'!D30</f>
        <v>0</v>
      </c>
      <c r="AY82" s="69">
        <f>+'өр ав'!D32</f>
        <v>9261329</v>
      </c>
      <c r="AZ82" s="69">
        <f>+'өр ав'!D33</f>
        <v>4455807</v>
      </c>
      <c r="BA82" s="69">
        <f>+'өр ав'!D34</f>
        <v>4429269</v>
      </c>
      <c r="BB82" s="69">
        <f>+'өр ав'!D48</f>
        <v>45649209</v>
      </c>
      <c r="BC82" s="69">
        <f>+'өр ав'!D36</f>
        <v>1897275</v>
      </c>
      <c r="BD82" s="9">
        <f>+'өр ав'!D35</f>
        <v>0</v>
      </c>
      <c r="BE82" s="9">
        <f>+'өр ав'!D37</f>
        <v>0</v>
      </c>
      <c r="BF82" s="9">
        <f>+'өр ав'!D38</f>
        <v>7559453</v>
      </c>
      <c r="BG82" s="9">
        <f>+'өр ав'!D40</f>
        <v>0</v>
      </c>
      <c r="BH82" s="69">
        <f>+'өр ав'!D41</f>
        <v>9959461</v>
      </c>
      <c r="BI82" s="69">
        <f>+'өр ав'!D39</f>
        <v>13328668</v>
      </c>
      <c r="BJ82" s="9">
        <f>+'өр ав'!D42</f>
        <v>0</v>
      </c>
      <c r="BK82" s="69">
        <f>+'өр ав'!D43</f>
        <v>1733050</v>
      </c>
      <c r="BL82" s="9">
        <f>+'өр ав'!D44</f>
        <v>0</v>
      </c>
      <c r="BM82" s="69">
        <f>+'өр ав'!D45</f>
        <v>4760926</v>
      </c>
      <c r="BN82" s="69">
        <f>+'өр ав'!D46</f>
        <v>4877438</v>
      </c>
    </row>
    <row r="83" spans="1:66" ht="14.25">
      <c r="A83" s="8" t="s">
        <v>70</v>
      </c>
      <c r="B83" s="9">
        <v>57</v>
      </c>
      <c r="C83" s="9">
        <v>57</v>
      </c>
      <c r="D83" s="9">
        <v>57</v>
      </c>
      <c r="E83" s="9">
        <v>57</v>
      </c>
      <c r="F83" s="12">
        <v>57</v>
      </c>
      <c r="G83" s="17">
        <f t="shared" si="634"/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7">
        <f t="shared" si="630"/>
        <v>0</v>
      </c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17">
        <f t="shared" si="632"/>
        <v>0</v>
      </c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</row>
    <row r="84" spans="1:66" ht="14.25">
      <c r="A84" s="8" t="s">
        <v>71</v>
      </c>
      <c r="B84" s="9">
        <v>57</v>
      </c>
      <c r="C84" s="9">
        <v>57</v>
      </c>
      <c r="D84" s="9">
        <v>57</v>
      </c>
      <c r="E84" s="9">
        <v>57</v>
      </c>
      <c r="F84" s="12">
        <v>57</v>
      </c>
      <c r="G84" s="17">
        <f t="shared" si="634"/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7">
        <f t="shared" si="630"/>
        <v>0</v>
      </c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17">
        <f t="shared" si="632"/>
        <v>0</v>
      </c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</row>
    <row r="85" spans="1:66" ht="14.25">
      <c r="A85" s="8" t="s">
        <v>72</v>
      </c>
      <c r="B85" s="9">
        <v>9491</v>
      </c>
      <c r="C85" s="9">
        <v>9491</v>
      </c>
      <c r="D85" s="47">
        <v>9078</v>
      </c>
      <c r="E85" s="47">
        <v>9078</v>
      </c>
      <c r="F85" s="47">
        <v>8990</v>
      </c>
      <c r="G85" s="17">
        <f t="shared" si="634"/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7">
        <f t="shared" si="630"/>
        <v>0</v>
      </c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17">
        <f t="shared" si="632"/>
        <v>0</v>
      </c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</row>
    <row r="86" spans="1:66" ht="14.25">
      <c r="A86" s="8" t="s">
        <v>73</v>
      </c>
      <c r="B86" s="9">
        <v>177</v>
      </c>
      <c r="C86" s="9">
        <v>177</v>
      </c>
      <c r="D86" s="47">
        <v>177</v>
      </c>
      <c r="E86" s="47">
        <v>177</v>
      </c>
      <c r="F86" s="47">
        <v>131</v>
      </c>
      <c r="G86" s="17">
        <f t="shared" si="634"/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17">
        <f t="shared" si="630"/>
        <v>0</v>
      </c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17">
        <f t="shared" si="632"/>
        <v>0</v>
      </c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</row>
    <row r="87" spans="1:66" ht="14.25">
      <c r="A87" s="8" t="s">
        <v>74</v>
      </c>
      <c r="B87" s="9">
        <v>8378</v>
      </c>
      <c r="C87" s="9">
        <v>8378</v>
      </c>
      <c r="D87" s="47">
        <v>8145</v>
      </c>
      <c r="E87" s="47">
        <v>8145</v>
      </c>
      <c r="F87" s="47">
        <v>8224</v>
      </c>
      <c r="G87" s="17">
        <f t="shared" si="634"/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7">
        <f t="shared" si="630"/>
        <v>0</v>
      </c>
      <c r="AB87" s="9">
        <v>0</v>
      </c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17">
        <f t="shared" si="632"/>
        <v>0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</row>
    <row r="88" spans="1:66" ht="14.25">
      <c r="A88" s="8" t="s">
        <v>75</v>
      </c>
      <c r="B88" s="9">
        <v>501</v>
      </c>
      <c r="C88" s="9">
        <v>501</v>
      </c>
      <c r="D88" s="47">
        <v>510</v>
      </c>
      <c r="E88" s="47">
        <v>510</v>
      </c>
      <c r="F88" s="47">
        <v>530</v>
      </c>
      <c r="G88" s="17">
        <f t="shared" si="634"/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17">
        <f t="shared" si="630"/>
        <v>0</v>
      </c>
      <c r="AB88" s="9">
        <v>0</v>
      </c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7">
        <f t="shared" si="632"/>
        <v>0</v>
      </c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</row>
    <row r="89" spans="1:66" ht="14.25">
      <c r="A89" s="8" t="s">
        <v>76</v>
      </c>
      <c r="B89" s="9">
        <v>435</v>
      </c>
      <c r="C89" s="9">
        <v>435</v>
      </c>
      <c r="D89" s="47">
        <v>246</v>
      </c>
      <c r="E89" s="47">
        <v>246</v>
      </c>
      <c r="F89" s="47">
        <v>105</v>
      </c>
      <c r="G89" s="17">
        <f t="shared" si="634"/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17">
        <f t="shared" si="630"/>
        <v>0</v>
      </c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17">
        <f t="shared" si="632"/>
        <v>0</v>
      </c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</row>
    <row r="90" spans="1:66" ht="14.25">
      <c r="A90" s="8"/>
      <c r="B90" s="10">
        <v>1</v>
      </c>
      <c r="C90" s="10">
        <v>1</v>
      </c>
      <c r="D90" s="10"/>
      <c r="E90" s="10"/>
      <c r="F90" s="12">
        <f>+G90+AA90+AO90</f>
        <v>0</v>
      </c>
      <c r="G90" s="17">
        <f t="shared" si="634"/>
        <v>0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7">
        <f t="shared" si="630"/>
        <v>0</v>
      </c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7">
        <f t="shared" si="632"/>
        <v>0</v>
      </c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</row>
    <row r="91" spans="1:66" ht="14.25" customHeight="1">
      <c r="AR91" s="2">
        <v>490000</v>
      </c>
      <c r="BJ91" s="2" t="s">
        <v>193</v>
      </c>
      <c r="BN91" s="2">
        <v>331500</v>
      </c>
    </row>
    <row r="92" spans="1:66" ht="0.75" hidden="1" customHeight="1"/>
    <row r="93" spans="1:66" s="50" customFormat="1" ht="18" hidden="1" customHeight="1">
      <c r="A93" s="50" t="s">
        <v>177</v>
      </c>
      <c r="F93" s="50">
        <v>2868295348.8500023</v>
      </c>
      <c r="G93" s="51">
        <v>231889275.82999998</v>
      </c>
      <c r="H93" s="50">
        <v>10704976</v>
      </c>
      <c r="I93" s="50">
        <v>1412348</v>
      </c>
      <c r="J93" s="50">
        <v>5632420</v>
      </c>
      <c r="K93" s="50">
        <v>1605818</v>
      </c>
      <c r="L93" s="50">
        <v>4223751</v>
      </c>
      <c r="M93" s="50">
        <v>10107830</v>
      </c>
      <c r="N93" s="50">
        <v>6004450</v>
      </c>
      <c r="O93" s="50">
        <v>4827700</v>
      </c>
      <c r="P93" s="50">
        <v>766730</v>
      </c>
      <c r="Q93" s="50">
        <v>1197800</v>
      </c>
      <c r="R93" s="50">
        <v>6903663</v>
      </c>
      <c r="S93" s="50">
        <v>261100.44999998808</v>
      </c>
      <c r="T93" s="50">
        <v>1505878</v>
      </c>
      <c r="U93" s="50">
        <v>849942.37999999523</v>
      </c>
      <c r="V93" s="50">
        <v>4658780</v>
      </c>
      <c r="W93" s="50">
        <v>1854606</v>
      </c>
      <c r="X93" s="50">
        <v>9726762</v>
      </c>
      <c r="Y93" s="50">
        <v>151662904</v>
      </c>
      <c r="Z93" s="50">
        <v>7981817</v>
      </c>
      <c r="AA93" s="51">
        <v>2077140123.0900011</v>
      </c>
      <c r="AB93" s="50">
        <v>88495499.50999999</v>
      </c>
      <c r="AC93" s="50">
        <v>63460087.860000014</v>
      </c>
      <c r="AD93" s="50">
        <v>60376071.400000036</v>
      </c>
      <c r="AE93" s="50">
        <v>44516952.75999999</v>
      </c>
      <c r="AF93" s="50">
        <v>3649556</v>
      </c>
      <c r="AG93" s="50">
        <v>1360627754.0200002</v>
      </c>
      <c r="AH93" s="50">
        <v>73008832</v>
      </c>
      <c r="AI93" s="50">
        <v>27009581.329999983</v>
      </c>
      <c r="AJ93" s="50">
        <v>184818882.69999993</v>
      </c>
      <c r="AK93" s="50">
        <v>9973407.5100000054</v>
      </c>
      <c r="AL93" s="50">
        <v>119800505</v>
      </c>
      <c r="AM93" s="50">
        <v>1191715</v>
      </c>
      <c r="AN93" s="50">
        <v>40211278</v>
      </c>
      <c r="AO93" s="51">
        <v>559265949.93000031</v>
      </c>
      <c r="AP93" s="50">
        <v>5284679</v>
      </c>
      <c r="AQ93" s="50">
        <v>22838656</v>
      </c>
      <c r="AR93" s="50">
        <v>15214978</v>
      </c>
      <c r="AS93" s="50">
        <v>33822228</v>
      </c>
      <c r="AT93" s="50">
        <v>5868903</v>
      </c>
      <c r="AU93" s="50">
        <v>21064605</v>
      </c>
      <c r="AV93" s="50">
        <v>18987188</v>
      </c>
      <c r="AW93" s="50">
        <v>9778135.5099999905</v>
      </c>
      <c r="AX93" s="50">
        <v>31724216.120000005</v>
      </c>
      <c r="AY93" s="50">
        <v>34058436</v>
      </c>
      <c r="AZ93" s="50">
        <v>24299403</v>
      </c>
      <c r="BA93" s="50">
        <v>12379189</v>
      </c>
      <c r="BB93" s="50">
        <v>71784433</v>
      </c>
      <c r="BC93" s="50">
        <v>3524142</v>
      </c>
      <c r="BD93" s="50">
        <v>40700577</v>
      </c>
      <c r="BE93" s="50">
        <v>23568156</v>
      </c>
      <c r="BF93" s="50">
        <v>4456047</v>
      </c>
      <c r="BG93" s="50">
        <v>12980090</v>
      </c>
      <c r="BH93" s="50">
        <v>4999372</v>
      </c>
      <c r="BI93" s="50">
        <v>11156345</v>
      </c>
      <c r="BJ93" s="50">
        <v>48033096.300000012</v>
      </c>
      <c r="BK93" s="50">
        <v>20012501</v>
      </c>
      <c r="BL93" s="50">
        <v>41762670</v>
      </c>
      <c r="BM93" s="50">
        <v>38446919</v>
      </c>
      <c r="BN93" s="50">
        <v>2520985</v>
      </c>
    </row>
    <row r="94" spans="1:66" ht="26.25" customHeight="1">
      <c r="F94" s="52"/>
      <c r="G94" s="52"/>
      <c r="H94" s="52">
        <f t="shared" ref="H94:R94" si="635">+H78-H93</f>
        <v>-3277800</v>
      </c>
      <c r="I94" s="52">
        <f t="shared" si="635"/>
        <v>204816.85000000894</v>
      </c>
      <c r="J94" s="52">
        <f t="shared" si="635"/>
        <v>411600.70000004768</v>
      </c>
      <c r="K94" s="52">
        <f t="shared" si="635"/>
        <v>1481069</v>
      </c>
      <c r="L94" s="52">
        <f t="shared" si="635"/>
        <v>8046076</v>
      </c>
      <c r="M94" s="52">
        <f t="shared" si="635"/>
        <v>-873930</v>
      </c>
      <c r="N94" s="52">
        <f t="shared" si="635"/>
        <v>769630</v>
      </c>
      <c r="O94" s="52">
        <f t="shared" si="635"/>
        <v>-1924696.6299999952</v>
      </c>
      <c r="P94" s="52">
        <f t="shared" si="635"/>
        <v>772070</v>
      </c>
      <c r="Q94" s="52">
        <f t="shared" si="635"/>
        <v>2338150</v>
      </c>
      <c r="R94" s="52">
        <f t="shared" si="635"/>
        <v>1547736</v>
      </c>
      <c r="S94" s="52">
        <f t="shared" ref="S94:BN94" si="636">+S78-S93</f>
        <v>1186569.3299999833</v>
      </c>
      <c r="T94" s="52">
        <f t="shared" si="636"/>
        <v>2192138</v>
      </c>
      <c r="U94" s="52">
        <f t="shared" si="636"/>
        <v>-481231.18999999762</v>
      </c>
      <c r="V94" s="52">
        <f t="shared" si="636"/>
        <v>-853644</v>
      </c>
      <c r="W94" s="52">
        <f t="shared" si="636"/>
        <v>993286</v>
      </c>
      <c r="X94" s="52">
        <f t="shared" si="636"/>
        <v>-7517554</v>
      </c>
      <c r="Y94" s="52">
        <f>+Y78-Y93</f>
        <v>-41185261</v>
      </c>
      <c r="Z94" s="52">
        <f>+Z78-Z93</f>
        <v>-7606317</v>
      </c>
      <c r="AA94" s="52">
        <f t="shared" si="636"/>
        <v>-114563126.97000027</v>
      </c>
      <c r="AB94" s="52">
        <f>+AB78-AB93</f>
        <v>-45095747.099999964</v>
      </c>
      <c r="AC94" s="52">
        <f t="shared" ref="AC94:AN94" si="637">+AC78-AC93</f>
        <v>19959674.99000001</v>
      </c>
      <c r="AD94" s="52">
        <f t="shared" si="637"/>
        <v>17297163.279999912</v>
      </c>
      <c r="AE94" s="52">
        <f t="shared" si="637"/>
        <v>-8305972.4200000763</v>
      </c>
      <c r="AF94" s="52">
        <f t="shared" si="637"/>
        <v>6362606.9900000095</v>
      </c>
      <c r="AG94" s="52">
        <f t="shared" si="637"/>
        <v>-125928478.20000005</v>
      </c>
      <c r="AH94" s="52">
        <f t="shared" si="637"/>
        <v>13823709</v>
      </c>
      <c r="AI94" s="52">
        <f t="shared" si="637"/>
        <v>-21679195.129999936</v>
      </c>
      <c r="AJ94" s="52">
        <f t="shared" si="637"/>
        <v>69905200.940000176</v>
      </c>
      <c r="AK94" s="52">
        <f t="shared" si="637"/>
        <v>-2680280.3200000077</v>
      </c>
      <c r="AL94" s="52">
        <f>+AL78-AL93</f>
        <v>-10682934</v>
      </c>
      <c r="AM94" s="52">
        <f t="shared" si="637"/>
        <v>-1138987</v>
      </c>
      <c r="AN94" s="52">
        <f t="shared" si="637"/>
        <v>-26399888</v>
      </c>
      <c r="AO94" s="52">
        <f t="shared" si="636"/>
        <v>129313328.76999855</v>
      </c>
      <c r="AP94" s="52">
        <f t="shared" si="636"/>
        <v>6765305</v>
      </c>
      <c r="AQ94" s="52">
        <f t="shared" si="636"/>
        <v>2675507</v>
      </c>
      <c r="AR94" s="52">
        <f t="shared" si="636"/>
        <v>10799133</v>
      </c>
      <c r="AS94" s="52">
        <f t="shared" si="636"/>
        <v>-12092938</v>
      </c>
      <c r="AT94" s="52">
        <f>+AT78-AT93</f>
        <v>-1612103</v>
      </c>
      <c r="AU94" s="52">
        <f t="shared" si="636"/>
        <v>-3591496</v>
      </c>
      <c r="AV94" s="52">
        <f>+AV78-AV93</f>
        <v>20171430.720000029</v>
      </c>
      <c r="AW94" s="52">
        <f>+AW78-AW93</f>
        <v>5947523.1899999976</v>
      </c>
      <c r="AX94" s="52">
        <f t="shared" si="636"/>
        <v>-3910519.3400000334</v>
      </c>
      <c r="AY94" s="52">
        <f t="shared" si="636"/>
        <v>5445114</v>
      </c>
      <c r="AZ94" s="52">
        <f t="shared" si="636"/>
        <v>3970533</v>
      </c>
      <c r="BA94" s="52">
        <f t="shared" si="636"/>
        <v>10888938</v>
      </c>
      <c r="BB94" s="52">
        <f>+BB78-BB93</f>
        <v>25116680</v>
      </c>
      <c r="BC94" s="52">
        <f t="shared" si="636"/>
        <v>4237680</v>
      </c>
      <c r="BD94" s="52">
        <f t="shared" si="636"/>
        <v>-19221183</v>
      </c>
      <c r="BE94" s="52">
        <f t="shared" si="636"/>
        <v>10470577</v>
      </c>
      <c r="BF94" s="52">
        <f t="shared" si="636"/>
        <v>-937111</v>
      </c>
      <c r="BG94" s="52">
        <f>+BG78-BG93</f>
        <v>-1919782</v>
      </c>
      <c r="BH94" s="52">
        <f>+BH78-BH93</f>
        <v>-2836567</v>
      </c>
      <c r="BI94" s="52">
        <f t="shared" si="636"/>
        <v>8856268</v>
      </c>
      <c r="BJ94" s="52">
        <f t="shared" si="636"/>
        <v>16053761.199999988</v>
      </c>
      <c r="BK94" s="52">
        <f t="shared" si="636"/>
        <v>23171939</v>
      </c>
      <c r="BL94" s="52">
        <f t="shared" si="636"/>
        <v>13978697</v>
      </c>
      <c r="BM94" s="52">
        <f t="shared" si="636"/>
        <v>5340342</v>
      </c>
      <c r="BN94" s="52">
        <f t="shared" si="636"/>
        <v>1545600</v>
      </c>
    </row>
    <row r="95" spans="1:66">
      <c r="F95" s="52"/>
      <c r="AB95" s="2">
        <v>-87500</v>
      </c>
      <c r="AD95" s="2">
        <v>-7455</v>
      </c>
      <c r="AE95" s="2">
        <v>-817146</v>
      </c>
      <c r="AG95" s="2">
        <v>1759485</v>
      </c>
      <c r="AN95" s="2">
        <v>2189788</v>
      </c>
    </row>
    <row r="96" spans="1:66">
      <c r="A96" s="21" t="s">
        <v>158</v>
      </c>
      <c r="B96" s="21"/>
      <c r="C96" s="21" t="s">
        <v>158</v>
      </c>
      <c r="D96" s="21"/>
      <c r="E96" s="21"/>
      <c r="F96" s="11"/>
      <c r="AA96" s="43"/>
      <c r="AB96" s="11">
        <v>43312252.409999996</v>
      </c>
      <c r="AC96" s="11">
        <v>83419762.840000004</v>
      </c>
      <c r="AD96" s="11">
        <v>77665779.680000007</v>
      </c>
      <c r="AE96" s="11">
        <v>35393834.340000004</v>
      </c>
      <c r="AF96" s="11">
        <v>10012162.99</v>
      </c>
      <c r="AG96" s="11">
        <v>1236158760.8199999</v>
      </c>
      <c r="AH96" s="11">
        <v>86832541</v>
      </c>
      <c r="AI96" s="11">
        <v>5330386.2</v>
      </c>
      <c r="AJ96" s="11">
        <v>254724083.63999999</v>
      </c>
      <c r="AK96" s="11">
        <v>7293127.1900000004</v>
      </c>
      <c r="AL96" s="11">
        <v>109117571</v>
      </c>
      <c r="AM96" s="11">
        <v>52728</v>
      </c>
      <c r="AN96" s="11">
        <v>16001178</v>
      </c>
    </row>
    <row r="97" spans="1:50">
      <c r="A97" s="21" t="s">
        <v>319</v>
      </c>
      <c r="B97" s="21"/>
      <c r="C97" s="21" t="s">
        <v>181</v>
      </c>
      <c r="E97" s="21"/>
      <c r="F97" s="21" t="s">
        <v>182</v>
      </c>
      <c r="AB97" s="52">
        <f>+AB78-AB96</f>
        <v>87500.000000029802</v>
      </c>
      <c r="AC97" s="52">
        <f t="shared" ref="AC97:AN97" si="638">+AC78-AC96</f>
        <v>1.0000020265579224E-2</v>
      </c>
      <c r="AD97" s="52">
        <f t="shared" si="638"/>
        <v>7454.9999999403954</v>
      </c>
      <c r="AE97" s="52">
        <f t="shared" si="638"/>
        <v>817145.99999991059</v>
      </c>
      <c r="AF97" s="52">
        <f t="shared" si="638"/>
        <v>0</v>
      </c>
      <c r="AG97" s="52">
        <f>+AG78-AG96</f>
        <v>-1459484.9999997616</v>
      </c>
      <c r="AH97" s="52">
        <f t="shared" si="638"/>
        <v>0</v>
      </c>
      <c r="AI97" s="52">
        <f t="shared" si="638"/>
        <v>4.7497451305389404E-8</v>
      </c>
      <c r="AJ97" s="52">
        <f t="shared" si="638"/>
        <v>0</v>
      </c>
      <c r="AK97" s="52">
        <f t="shared" si="638"/>
        <v>0</v>
      </c>
      <c r="AL97" s="52">
        <f t="shared" si="638"/>
        <v>0</v>
      </c>
      <c r="AM97" s="52">
        <f t="shared" si="638"/>
        <v>0</v>
      </c>
      <c r="AN97" s="52">
        <f t="shared" si="638"/>
        <v>-2189788</v>
      </c>
      <c r="AX97" s="2">
        <v>8050725</v>
      </c>
    </row>
    <row r="98" spans="1:50">
      <c r="A98" s="21"/>
      <c r="B98" s="21"/>
      <c r="C98" s="21"/>
      <c r="E98" s="21"/>
      <c r="F98" s="21"/>
      <c r="AA98" s="43">
        <v>1965314168.1099999</v>
      </c>
      <c r="AG98" s="52">
        <f>+AG95+AG97</f>
        <v>300000.00000023842</v>
      </c>
    </row>
    <row r="99" spans="1:50">
      <c r="A99" s="21" t="s">
        <v>159</v>
      </c>
      <c r="B99" s="21"/>
      <c r="C99" s="21" t="s">
        <v>159</v>
      </c>
      <c r="E99" s="21"/>
      <c r="F99" s="21"/>
      <c r="AA99" s="43">
        <f>+AA78-AA98</f>
        <v>-2737171.9899990559</v>
      </c>
    </row>
    <row r="100" spans="1:50">
      <c r="A100" s="21" t="s">
        <v>183</v>
      </c>
      <c r="B100" s="21"/>
      <c r="C100" s="21" t="s">
        <v>183</v>
      </c>
      <c r="E100" s="21"/>
      <c r="F100" s="21" t="s">
        <v>184</v>
      </c>
    </row>
    <row r="101" spans="1:50">
      <c r="A101" s="21"/>
      <c r="B101" s="21"/>
      <c r="C101" s="21"/>
      <c r="E101" s="21"/>
      <c r="F101" s="21"/>
    </row>
    <row r="102" spans="1:50">
      <c r="A102" s="21" t="s">
        <v>160</v>
      </c>
      <c r="B102" s="21"/>
      <c r="C102" s="21" t="s">
        <v>160</v>
      </c>
      <c r="E102" s="21"/>
      <c r="F102" s="21"/>
    </row>
    <row r="103" spans="1:50">
      <c r="A103" s="21" t="s">
        <v>185</v>
      </c>
      <c r="B103" s="21"/>
      <c r="C103" s="21" t="s">
        <v>185</v>
      </c>
      <c r="E103" s="21"/>
      <c r="F103" s="21" t="s">
        <v>186</v>
      </c>
    </row>
    <row r="104" spans="1:50">
      <c r="A104" s="21"/>
      <c r="B104" s="21"/>
      <c r="C104" s="21"/>
      <c r="E104" s="21"/>
      <c r="F104" s="21"/>
    </row>
    <row r="105" spans="1:50">
      <c r="A105" s="21" t="s">
        <v>161</v>
      </c>
      <c r="B105" s="21"/>
      <c r="C105" s="21" t="s">
        <v>161</v>
      </c>
      <c r="E105" s="21"/>
      <c r="F105" s="21"/>
    </row>
    <row r="106" spans="1:50">
      <c r="A106" s="21" t="s">
        <v>187</v>
      </c>
      <c r="B106" s="21"/>
      <c r="C106" s="21" t="s">
        <v>187</v>
      </c>
      <c r="E106" s="21"/>
      <c r="F106" s="21" t="s">
        <v>188</v>
      </c>
    </row>
  </sheetData>
  <mergeCells count="1">
    <mergeCell ref="A1:F1"/>
  </mergeCells>
  <pageMargins left="0.31496062992125984" right="0.31496062992125984" top="0.35433070866141736" bottom="0.35433070866141736" header="0.31496062992125984" footer="0.31496062992125984"/>
  <pageSetup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7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sqref="A1:F1"/>
    </sheetView>
  </sheetViews>
  <sheetFormatPr defaultRowHeight="15"/>
  <cols>
    <col min="1" max="1" width="66" style="2" customWidth="1"/>
    <col min="2" max="2" width="22.42578125" style="11" hidden="1" customWidth="1"/>
    <col min="3" max="3" width="9" style="11" customWidth="1"/>
    <col min="4" max="4" width="20.42578125" style="2" bestFit="1" customWidth="1"/>
    <col min="5" max="5" width="15.28515625" style="18" bestFit="1" customWidth="1"/>
    <col min="6" max="6" width="15.140625" style="2" customWidth="1"/>
    <col min="7" max="9" width="8.42578125" style="2" customWidth="1"/>
    <col min="10" max="10" width="15.140625" style="2" customWidth="1"/>
    <col min="11" max="21" width="7.85546875" style="2" customWidth="1"/>
    <col min="22" max="22" width="15.140625" style="2" customWidth="1"/>
    <col min="23" max="24" width="8.5703125" style="2" customWidth="1"/>
    <col min="25" max="25" width="15.140625" style="18" customWidth="1"/>
    <col min="26" max="37" width="8.140625" style="2" customWidth="1"/>
    <col min="38" max="38" width="15.140625" style="2" customWidth="1"/>
    <col min="39" max="39" width="15.140625" style="18" customWidth="1"/>
    <col min="40" max="40" width="15.140625" style="2" customWidth="1"/>
    <col min="41" max="41" width="13" style="2" customWidth="1"/>
    <col min="42" max="42" width="12" style="2" bestFit="1" customWidth="1"/>
    <col min="43" max="44" width="10.28515625" style="2" customWidth="1"/>
    <col min="45" max="45" width="15.140625" style="2" customWidth="1"/>
    <col min="46" max="46" width="8.85546875" style="2" customWidth="1"/>
    <col min="47" max="47" width="10.85546875" style="2" customWidth="1"/>
    <col min="48" max="48" width="11.7109375" style="2" bestFit="1" customWidth="1"/>
    <col min="49" max="49" width="8.85546875" style="2" customWidth="1"/>
    <col min="50" max="50" width="15.140625" style="2" customWidth="1"/>
    <col min="51" max="51" width="9.5703125" style="2" customWidth="1"/>
    <col min="52" max="52" width="15.140625" style="2" customWidth="1"/>
    <col min="53" max="53" width="9.85546875" style="2" bestFit="1" customWidth="1"/>
    <col min="54" max="58" width="9.28515625" style="2" customWidth="1"/>
    <col min="59" max="59" width="12" style="2" bestFit="1" customWidth="1"/>
    <col min="60" max="60" width="9.85546875" style="2" bestFit="1" customWidth="1"/>
    <col min="61" max="61" width="15.140625" style="2" customWidth="1"/>
    <col min="62" max="62" width="10.42578125" style="2" customWidth="1"/>
    <col min="63" max="63" width="15.140625" style="2" customWidth="1"/>
    <col min="64" max="64" width="10.140625" style="2" customWidth="1"/>
    <col min="65" max="16384" width="9.140625" style="2"/>
  </cols>
  <sheetData>
    <row r="1" spans="1:64" ht="16.5">
      <c r="A1" s="103" t="s">
        <v>350</v>
      </c>
      <c r="B1" s="103"/>
      <c r="C1" s="103"/>
      <c r="D1" s="103"/>
      <c r="E1" s="103"/>
      <c r="F1" s="103"/>
    </row>
    <row r="4" spans="1:64" s="68" customFormat="1" ht="54" customHeight="1">
      <c r="A4" s="58" t="s">
        <v>78</v>
      </c>
      <c r="B4" s="59" t="s">
        <v>77</v>
      </c>
      <c r="C4" s="65" t="s">
        <v>77</v>
      </c>
      <c r="D4" s="66" t="s">
        <v>79</v>
      </c>
      <c r="E4" s="67" t="s">
        <v>98</v>
      </c>
      <c r="F4" s="48" t="s">
        <v>99</v>
      </c>
      <c r="G4" s="66" t="s">
        <v>94</v>
      </c>
      <c r="H4" s="66" t="s">
        <v>95</v>
      </c>
      <c r="I4" s="66" t="s">
        <v>96</v>
      </c>
      <c r="J4" s="53" t="s">
        <v>97</v>
      </c>
      <c r="K4" s="66" t="s">
        <v>80</v>
      </c>
      <c r="L4" s="66" t="s">
        <v>81</v>
      </c>
      <c r="M4" s="66" t="s">
        <v>82</v>
      </c>
      <c r="N4" s="66" t="s">
        <v>83</v>
      </c>
      <c r="O4" s="66" t="s">
        <v>84</v>
      </c>
      <c r="P4" s="66" t="s">
        <v>85</v>
      </c>
      <c r="Q4" s="66" t="s">
        <v>86</v>
      </c>
      <c r="R4" s="66" t="s">
        <v>87</v>
      </c>
      <c r="S4" s="66" t="s">
        <v>88</v>
      </c>
      <c r="T4" s="66" t="s">
        <v>89</v>
      </c>
      <c r="U4" s="66" t="s">
        <v>90</v>
      </c>
      <c r="V4" s="48" t="s">
        <v>91</v>
      </c>
      <c r="W4" s="66" t="s">
        <v>92</v>
      </c>
      <c r="X4" s="66" t="s">
        <v>93</v>
      </c>
      <c r="Y4" s="67" t="s">
        <v>100</v>
      </c>
      <c r="Z4" s="66" t="s">
        <v>101</v>
      </c>
      <c r="AA4" s="66" t="s">
        <v>102</v>
      </c>
      <c r="AB4" s="66" t="s">
        <v>103</v>
      </c>
      <c r="AC4" s="66" t="s">
        <v>104</v>
      </c>
      <c r="AD4" s="66" t="s">
        <v>105</v>
      </c>
      <c r="AE4" s="66" t="s">
        <v>106</v>
      </c>
      <c r="AF4" s="66" t="s">
        <v>107</v>
      </c>
      <c r="AG4" s="66" t="s">
        <v>108</v>
      </c>
      <c r="AH4" s="66" t="s">
        <v>109</v>
      </c>
      <c r="AI4" s="66" t="s">
        <v>110</v>
      </c>
      <c r="AJ4" s="66" t="s">
        <v>111</v>
      </c>
      <c r="AK4" s="66" t="s">
        <v>112</v>
      </c>
      <c r="AL4" s="66" t="s">
        <v>113</v>
      </c>
      <c r="AM4" s="67" t="s">
        <v>114</v>
      </c>
      <c r="AN4" s="48" t="s">
        <v>115</v>
      </c>
      <c r="AO4" s="66" t="s">
        <v>116</v>
      </c>
      <c r="AP4" s="48" t="s">
        <v>117</v>
      </c>
      <c r="AQ4" s="66" t="s">
        <v>118</v>
      </c>
      <c r="AR4" s="66" t="s">
        <v>119</v>
      </c>
      <c r="AS4" s="66" t="s">
        <v>120</v>
      </c>
      <c r="AT4" s="66" t="s">
        <v>121</v>
      </c>
      <c r="AU4" s="48" t="s">
        <v>122</v>
      </c>
      <c r="AV4" s="48" t="s">
        <v>123</v>
      </c>
      <c r="AW4" s="66" t="s">
        <v>124</v>
      </c>
      <c r="AX4" s="48" t="s">
        <v>125</v>
      </c>
      <c r="AY4" s="66" t="s">
        <v>126</v>
      </c>
      <c r="AZ4" s="48" t="s">
        <v>127</v>
      </c>
      <c r="BA4" s="48" t="s">
        <v>128</v>
      </c>
      <c r="BB4" s="66" t="s">
        <v>129</v>
      </c>
      <c r="BC4" s="66" t="s">
        <v>130</v>
      </c>
      <c r="BD4" s="66" t="s">
        <v>131</v>
      </c>
      <c r="BE4" s="66" t="s">
        <v>132</v>
      </c>
      <c r="BF4" s="66" t="s">
        <v>133</v>
      </c>
      <c r="BG4" s="48" t="s">
        <v>134</v>
      </c>
      <c r="BH4" s="48" t="s">
        <v>135</v>
      </c>
      <c r="BI4" s="48" t="s">
        <v>136</v>
      </c>
      <c r="BJ4" s="66" t="s">
        <v>137</v>
      </c>
      <c r="BK4" s="48" t="s">
        <v>138</v>
      </c>
      <c r="BL4" s="66" t="s">
        <v>139</v>
      </c>
    </row>
    <row r="5" spans="1:64" s="39" customFormat="1" ht="15" customHeight="1">
      <c r="A5" s="40" t="s">
        <v>162</v>
      </c>
      <c r="B5" s="1"/>
      <c r="C5" s="13"/>
      <c r="D5" s="12">
        <f t="shared" ref="D5:D16" si="0">+E5+Y5+AM5</f>
        <v>11102691</v>
      </c>
      <c r="E5" s="17">
        <f t="shared" ref="E5:E16" si="1">+F5+G5+H5+I5+J5+K5+L5+M5+N5+O5+P5+Q5+R5+S5+T5+U5+V5+W5+X5</f>
        <v>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7">
        <f t="shared" ref="Y5:Y16" si="2">+Z5+AA5+AB5+AC5+AD5+AE5+AF5+AG5+AH5+AI5+AJ5+AK5+AL5</f>
        <v>0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7">
        <f t="shared" ref="AM5:AM16" si="3">+AN5+AO5+AP5+AQ5+AR5+AS5+AT5+AU5+AV5+AW5+AX5+AY5+AZ5+BA5+BB5+BC5+BD5+BE5+BF5+BG5+BH5+BI5+BJ5+BK5+BL5</f>
        <v>11102691</v>
      </c>
      <c r="AN5" s="13"/>
      <c r="AO5" s="13"/>
      <c r="AP5" s="13"/>
      <c r="AQ5" s="13"/>
      <c r="AR5" s="13"/>
      <c r="AS5" s="13"/>
      <c r="AT5" s="13"/>
      <c r="AU5" s="13"/>
      <c r="AV5" s="13">
        <v>11102691</v>
      </c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 s="39" customFormat="1" ht="15" customHeight="1">
      <c r="A6" s="41" t="s">
        <v>163</v>
      </c>
      <c r="B6" s="1"/>
      <c r="C6" s="13"/>
      <c r="D6" s="12">
        <f t="shared" si="0"/>
        <v>0</v>
      </c>
      <c r="E6" s="17">
        <f t="shared" si="1"/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7">
        <f t="shared" si="2"/>
        <v>0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7">
        <f t="shared" si="3"/>
        <v>0</v>
      </c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39" customFormat="1" ht="15" customHeight="1">
      <c r="A7" s="41" t="s">
        <v>164</v>
      </c>
      <c r="B7" s="1"/>
      <c r="C7" s="13"/>
      <c r="D7" s="12">
        <f t="shared" si="0"/>
        <v>0</v>
      </c>
      <c r="E7" s="17">
        <f t="shared" si="1"/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7">
        <f t="shared" si="2"/>
        <v>0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7">
        <f t="shared" si="3"/>
        <v>0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37" customFormat="1" ht="15" customHeight="1">
      <c r="A8" s="36" t="s">
        <v>165</v>
      </c>
      <c r="B8" s="34"/>
      <c r="C8" s="35"/>
      <c r="D8" s="17">
        <f t="shared" si="0"/>
        <v>383474379.76999998</v>
      </c>
      <c r="E8" s="17">
        <f t="shared" si="1"/>
        <v>159579862.77000001</v>
      </c>
      <c r="F8" s="35">
        <f t="shared" ref="F8:AG8" si="4">+F9+F10+F11+F12+F13+F14+F15+F16</f>
        <v>158679862.77000001</v>
      </c>
      <c r="G8" s="35">
        <f t="shared" si="4"/>
        <v>0</v>
      </c>
      <c r="H8" s="35">
        <f t="shared" si="4"/>
        <v>0</v>
      </c>
      <c r="I8" s="35">
        <f t="shared" si="4"/>
        <v>0</v>
      </c>
      <c r="J8" s="35">
        <f t="shared" si="4"/>
        <v>450000</v>
      </c>
      <c r="K8" s="35">
        <f t="shared" si="4"/>
        <v>0</v>
      </c>
      <c r="L8" s="35">
        <f t="shared" si="4"/>
        <v>0</v>
      </c>
      <c r="M8" s="35">
        <f t="shared" si="4"/>
        <v>0</v>
      </c>
      <c r="N8" s="35">
        <f t="shared" si="4"/>
        <v>0</v>
      </c>
      <c r="O8" s="35">
        <f t="shared" si="4"/>
        <v>0</v>
      </c>
      <c r="P8" s="35">
        <f t="shared" si="4"/>
        <v>0</v>
      </c>
      <c r="Q8" s="35">
        <f t="shared" si="4"/>
        <v>0</v>
      </c>
      <c r="R8" s="35">
        <f t="shared" si="4"/>
        <v>0</v>
      </c>
      <c r="S8" s="35">
        <f t="shared" si="4"/>
        <v>0</v>
      </c>
      <c r="T8" s="35">
        <f t="shared" si="4"/>
        <v>0</v>
      </c>
      <c r="U8" s="35">
        <f t="shared" si="4"/>
        <v>0</v>
      </c>
      <c r="V8" s="35">
        <f t="shared" si="4"/>
        <v>450000</v>
      </c>
      <c r="W8" s="35">
        <f t="shared" si="4"/>
        <v>0</v>
      </c>
      <c r="X8" s="35">
        <f t="shared" si="4"/>
        <v>0</v>
      </c>
      <c r="Y8" s="17">
        <f t="shared" si="2"/>
        <v>2727000</v>
      </c>
      <c r="Z8" s="35">
        <f t="shared" si="4"/>
        <v>0</v>
      </c>
      <c r="AA8" s="35">
        <f t="shared" si="4"/>
        <v>0</v>
      </c>
      <c r="AB8" s="35">
        <f t="shared" si="4"/>
        <v>0</v>
      </c>
      <c r="AC8" s="35">
        <f t="shared" si="4"/>
        <v>0</v>
      </c>
      <c r="AD8" s="35">
        <f t="shared" si="4"/>
        <v>0</v>
      </c>
      <c r="AE8" s="35">
        <f t="shared" si="4"/>
        <v>0</v>
      </c>
      <c r="AF8" s="35">
        <f t="shared" si="4"/>
        <v>0</v>
      </c>
      <c r="AG8" s="35">
        <f t="shared" si="4"/>
        <v>0</v>
      </c>
      <c r="AH8" s="35">
        <f>+AH9+AH10+AH11+AH12+AH13+AH14+AH15+AH16</f>
        <v>0</v>
      </c>
      <c r="AI8" s="35">
        <f t="shared" ref="AI8:BL8" si="5">+AI9+AI10+AI11+AI12+AI13+AI14+AI15+AI16</f>
        <v>0</v>
      </c>
      <c r="AJ8" s="35">
        <f t="shared" si="5"/>
        <v>0</v>
      </c>
      <c r="AK8" s="35">
        <f t="shared" si="5"/>
        <v>0</v>
      </c>
      <c r="AL8" s="35">
        <f t="shared" si="5"/>
        <v>2727000</v>
      </c>
      <c r="AM8" s="17">
        <f t="shared" si="3"/>
        <v>221167517</v>
      </c>
      <c r="AN8" s="35">
        <f t="shared" si="5"/>
        <v>2200000</v>
      </c>
      <c r="AO8" s="35">
        <f t="shared" si="5"/>
        <v>0</v>
      </c>
      <c r="AP8" s="35">
        <f t="shared" si="5"/>
        <v>17647500</v>
      </c>
      <c r="AQ8" s="35">
        <f t="shared" si="5"/>
        <v>0</v>
      </c>
      <c r="AR8" s="35">
        <f t="shared" si="5"/>
        <v>0</v>
      </c>
      <c r="AS8" s="35">
        <f t="shared" si="5"/>
        <v>2368420</v>
      </c>
      <c r="AT8" s="35">
        <f t="shared" si="5"/>
        <v>0</v>
      </c>
      <c r="AU8" s="35">
        <f t="shared" si="5"/>
        <v>842824</v>
      </c>
      <c r="AV8" s="35">
        <f t="shared" si="5"/>
        <v>1059530</v>
      </c>
      <c r="AW8" s="35">
        <f t="shared" si="5"/>
        <v>0</v>
      </c>
      <c r="AX8" s="35">
        <f t="shared" si="5"/>
        <v>21157300</v>
      </c>
      <c r="AY8" s="35">
        <f t="shared" si="5"/>
        <v>0</v>
      </c>
      <c r="AZ8" s="35">
        <f t="shared" si="5"/>
        <v>67072600</v>
      </c>
      <c r="BA8" s="35">
        <f t="shared" si="5"/>
        <v>500000</v>
      </c>
      <c r="BB8" s="35">
        <f t="shared" si="5"/>
        <v>0</v>
      </c>
      <c r="BC8" s="35">
        <f t="shared" si="5"/>
        <v>0</v>
      </c>
      <c r="BD8" s="35">
        <f t="shared" si="5"/>
        <v>0</v>
      </c>
      <c r="BE8" s="35">
        <f t="shared" si="5"/>
        <v>0</v>
      </c>
      <c r="BF8" s="35">
        <f t="shared" si="5"/>
        <v>0</v>
      </c>
      <c r="BG8" s="35">
        <f t="shared" si="5"/>
        <v>61648000</v>
      </c>
      <c r="BH8" s="35">
        <f t="shared" si="5"/>
        <v>200000</v>
      </c>
      <c r="BI8" s="35">
        <f t="shared" si="5"/>
        <v>4000000</v>
      </c>
      <c r="BJ8" s="35">
        <f t="shared" si="5"/>
        <v>0</v>
      </c>
      <c r="BK8" s="35">
        <f t="shared" si="5"/>
        <v>42471343</v>
      </c>
      <c r="BL8" s="35">
        <f t="shared" si="5"/>
        <v>0</v>
      </c>
    </row>
    <row r="9" spans="1:64" s="39" customFormat="1" ht="15" customHeight="1">
      <c r="A9" s="38" t="s">
        <v>166</v>
      </c>
      <c r="B9" s="1"/>
      <c r="C9" s="13"/>
      <c r="D9" s="12">
        <f t="shared" si="0"/>
        <v>0</v>
      </c>
      <c r="E9" s="17">
        <f t="shared" si="1"/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7">
        <f t="shared" si="2"/>
        <v>0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7">
        <f t="shared" si="3"/>
        <v>0</v>
      </c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s="39" customFormat="1" ht="24" customHeight="1">
      <c r="A10" s="38" t="s">
        <v>167</v>
      </c>
      <c r="B10" s="1"/>
      <c r="C10" s="13"/>
      <c r="D10" s="12">
        <f t="shared" si="0"/>
        <v>0</v>
      </c>
      <c r="E10" s="17">
        <f t="shared" si="1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7">
        <f t="shared" si="2"/>
        <v>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7">
        <f t="shared" si="3"/>
        <v>0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39" customFormat="1" ht="24" customHeight="1">
      <c r="A11" s="38" t="s">
        <v>168</v>
      </c>
      <c r="B11" s="1"/>
      <c r="C11" s="13"/>
      <c r="D11" s="12">
        <f t="shared" si="0"/>
        <v>336010494</v>
      </c>
      <c r="E11" s="17">
        <f t="shared" si="1"/>
        <v>158092644</v>
      </c>
      <c r="F11" s="13">
        <v>157642644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>
        <v>450000</v>
      </c>
      <c r="W11" s="13"/>
      <c r="X11" s="13"/>
      <c r="Y11" s="17">
        <f t="shared" si="2"/>
        <v>0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7">
        <f t="shared" si="3"/>
        <v>177917850</v>
      </c>
      <c r="AN11" s="13">
        <v>2200000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>
        <v>21134000</v>
      </c>
      <c r="AY11" s="13"/>
      <c r="AZ11" s="13">
        <v>67072600</v>
      </c>
      <c r="BA11" s="13"/>
      <c r="BB11" s="13"/>
      <c r="BC11" s="13"/>
      <c r="BD11" s="13"/>
      <c r="BE11" s="13"/>
      <c r="BF11" s="13"/>
      <c r="BG11" s="13">
        <v>61000000</v>
      </c>
      <c r="BH11" s="13"/>
      <c r="BI11" s="13"/>
      <c r="BJ11" s="13"/>
      <c r="BK11" s="13">
        <v>26511250</v>
      </c>
      <c r="BL11" s="13"/>
    </row>
    <row r="12" spans="1:64" s="39" customFormat="1" ht="24" customHeight="1">
      <c r="A12" s="38" t="s">
        <v>169</v>
      </c>
      <c r="B12" s="1"/>
      <c r="C12" s="13"/>
      <c r="D12" s="12">
        <f t="shared" si="0"/>
        <v>0</v>
      </c>
      <c r="E12" s="17">
        <f t="shared" si="1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7">
        <f t="shared" si="2"/>
        <v>0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7">
        <f t="shared" si="3"/>
        <v>0</v>
      </c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 s="39" customFormat="1" ht="15" customHeight="1">
      <c r="A13" s="38" t="s">
        <v>170</v>
      </c>
      <c r="B13" s="1"/>
      <c r="C13" s="13"/>
      <c r="D13" s="12">
        <f t="shared" si="0"/>
        <v>29145085.77</v>
      </c>
      <c r="E13" s="17">
        <f t="shared" si="1"/>
        <v>1487218.77</v>
      </c>
      <c r="F13" s="13">
        <v>1037218.77</v>
      </c>
      <c r="G13" s="13"/>
      <c r="H13" s="13"/>
      <c r="I13" s="13"/>
      <c r="J13" s="13">
        <v>450000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7">
        <f t="shared" si="2"/>
        <v>2727000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>
        <v>2727000</v>
      </c>
      <c r="AM13" s="17">
        <f t="shared" si="3"/>
        <v>24930867</v>
      </c>
      <c r="AN13" s="13"/>
      <c r="AO13" s="13"/>
      <c r="AP13" s="13"/>
      <c r="AQ13" s="13"/>
      <c r="AR13" s="13"/>
      <c r="AS13" s="13">
        <v>2368420</v>
      </c>
      <c r="AT13" s="13"/>
      <c r="AU13" s="13">
        <v>842824</v>
      </c>
      <c r="AV13" s="13">
        <v>1059530</v>
      </c>
      <c r="AW13" s="13"/>
      <c r="AX13" s="13"/>
      <c r="AY13" s="13"/>
      <c r="AZ13" s="13">
        <v>0</v>
      </c>
      <c r="BA13" s="13">
        <v>500000</v>
      </c>
      <c r="BB13" s="13"/>
      <c r="BC13" s="13"/>
      <c r="BD13" s="13"/>
      <c r="BE13" s="13"/>
      <c r="BF13" s="13"/>
      <c r="BG13" s="13"/>
      <c r="BH13" s="13">
        <v>200000</v>
      </c>
      <c r="BI13" s="13">
        <v>4000000</v>
      </c>
      <c r="BJ13" s="13"/>
      <c r="BK13" s="13">
        <f>2975000+8865062+4120031</f>
        <v>15960093</v>
      </c>
      <c r="BL13" s="13"/>
    </row>
    <row r="14" spans="1:64" s="39" customFormat="1" ht="15" customHeight="1">
      <c r="A14" s="38" t="s">
        <v>171</v>
      </c>
      <c r="B14" s="1"/>
      <c r="C14" s="13"/>
      <c r="D14" s="12">
        <f t="shared" si="0"/>
        <v>671300</v>
      </c>
      <c r="E14" s="17">
        <f t="shared" si="1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7">
        <f t="shared" si="2"/>
        <v>0</v>
      </c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f t="shared" si="3"/>
        <v>671300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>
        <v>23300</v>
      </c>
      <c r="AY14" s="13"/>
      <c r="AZ14" s="13"/>
      <c r="BA14" s="13"/>
      <c r="BB14" s="13"/>
      <c r="BC14" s="13"/>
      <c r="BD14" s="13"/>
      <c r="BE14" s="13"/>
      <c r="BF14" s="13"/>
      <c r="BG14" s="13">
        <v>648000</v>
      </c>
      <c r="BH14" s="13"/>
      <c r="BI14" s="13"/>
      <c r="BJ14" s="13"/>
      <c r="BK14" s="13"/>
      <c r="BL14" s="13"/>
    </row>
    <row r="15" spans="1:64" s="39" customFormat="1" ht="15" customHeight="1">
      <c r="A15" s="38" t="s">
        <v>172</v>
      </c>
      <c r="B15" s="1"/>
      <c r="C15" s="13"/>
      <c r="D15" s="12">
        <f t="shared" si="0"/>
        <v>0</v>
      </c>
      <c r="E15" s="17">
        <f t="shared" si="1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7">
        <f t="shared" si="2"/>
        <v>0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f t="shared" si="3"/>
        <v>0</v>
      </c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s="39" customFormat="1" ht="15" customHeight="1">
      <c r="A16" s="38" t="s">
        <v>173</v>
      </c>
      <c r="B16" s="1"/>
      <c r="C16" s="13"/>
      <c r="D16" s="12">
        <f t="shared" si="0"/>
        <v>17647500</v>
      </c>
      <c r="E16" s="17">
        <f t="shared" si="1"/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7">
        <f t="shared" si="2"/>
        <v>0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7">
        <f t="shared" si="3"/>
        <v>17647500</v>
      </c>
      <c r="AN16" s="13"/>
      <c r="AO16" s="13"/>
      <c r="AP16" s="13">
        <v>17647500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s="43" customFormat="1">
      <c r="A17" s="42" t="s">
        <v>0</v>
      </c>
      <c r="B17" s="4">
        <v>11388516000</v>
      </c>
      <c r="C17" s="4">
        <f>+C18</f>
        <v>0</v>
      </c>
      <c r="D17" s="17">
        <f>+E17+Y17+AM17</f>
        <v>296307151</v>
      </c>
      <c r="E17" s="17">
        <f>+F17+G17+H17+I17+J17+K17+L17+M17+N17+O17+P17+Q17+R17+S17+T17+U17+V17+W17+X17</f>
        <v>127037566</v>
      </c>
      <c r="F17" s="4">
        <f>+F18</f>
        <v>126587566</v>
      </c>
      <c r="G17" s="4">
        <f>+G18</f>
        <v>0</v>
      </c>
      <c r="H17" s="4">
        <f t="shared" ref="H17:L17" si="6">+H18</f>
        <v>0</v>
      </c>
      <c r="I17" s="4">
        <f t="shared" si="6"/>
        <v>0</v>
      </c>
      <c r="J17" s="4">
        <f t="shared" si="6"/>
        <v>0</v>
      </c>
      <c r="K17" s="4">
        <f t="shared" si="6"/>
        <v>0</v>
      </c>
      <c r="L17" s="4">
        <f t="shared" si="6"/>
        <v>0</v>
      </c>
      <c r="M17" s="4">
        <f>+M18</f>
        <v>0</v>
      </c>
      <c r="N17" s="4">
        <f>+N18</f>
        <v>0</v>
      </c>
      <c r="O17" s="4">
        <f t="shared" ref="O17" si="7">+O18</f>
        <v>0</v>
      </c>
      <c r="P17" s="4">
        <f>+P18</f>
        <v>0</v>
      </c>
      <c r="Q17" s="4">
        <f>+Q18</f>
        <v>0</v>
      </c>
      <c r="R17" s="4">
        <f t="shared" ref="R17:S17" si="8">+R18</f>
        <v>0</v>
      </c>
      <c r="S17" s="4">
        <f t="shared" si="8"/>
        <v>0</v>
      </c>
      <c r="T17" s="4">
        <f>+T18</f>
        <v>0</v>
      </c>
      <c r="U17" s="4">
        <f>+U18</f>
        <v>0</v>
      </c>
      <c r="V17" s="4">
        <f t="shared" ref="V17:W17" si="9">+V18</f>
        <v>450000</v>
      </c>
      <c r="W17" s="4">
        <f t="shared" si="9"/>
        <v>0</v>
      </c>
      <c r="X17" s="4">
        <f>+X18</f>
        <v>0</v>
      </c>
      <c r="Y17" s="17">
        <f>+Z17+AA17+AB17+AC17+AD17+AE17+AF17+AG17+AH17+AI17+AJ17+AK17+AL17</f>
        <v>0</v>
      </c>
      <c r="Z17" s="4">
        <f>+Z18</f>
        <v>0</v>
      </c>
      <c r="AA17" s="4">
        <f t="shared" ref="AA17:AF17" si="10">+AA18</f>
        <v>0</v>
      </c>
      <c r="AB17" s="4">
        <f t="shared" si="10"/>
        <v>0</v>
      </c>
      <c r="AC17" s="4">
        <f t="shared" si="10"/>
        <v>0</v>
      </c>
      <c r="AD17" s="4">
        <f t="shared" si="10"/>
        <v>0</v>
      </c>
      <c r="AE17" s="4">
        <f t="shared" si="10"/>
        <v>0</v>
      </c>
      <c r="AF17" s="4">
        <f t="shared" si="10"/>
        <v>0</v>
      </c>
      <c r="AG17" s="4">
        <f>+AG18</f>
        <v>0</v>
      </c>
      <c r="AH17" s="4">
        <f t="shared" ref="AH17:BL17" si="11">+AH18</f>
        <v>0</v>
      </c>
      <c r="AI17" s="4">
        <f t="shared" si="11"/>
        <v>0</v>
      </c>
      <c r="AJ17" s="4">
        <f t="shared" si="11"/>
        <v>0</v>
      </c>
      <c r="AK17" s="4">
        <f t="shared" si="11"/>
        <v>0</v>
      </c>
      <c r="AL17" s="4">
        <f t="shared" si="11"/>
        <v>0</v>
      </c>
      <c r="AM17" s="17">
        <f>+AN17+AO17+AP17+AQ17+AR17+AS17+AT17+AU17+AV17+AW17+AX17+AY17+AZ17+BA17+BB17+BC17+BD17+BE17+BF17+BG17+BH17+BI17+BJ17+BK17+BL17</f>
        <v>169269585</v>
      </c>
      <c r="AN17" s="4">
        <f t="shared" si="11"/>
        <v>0</v>
      </c>
      <c r="AO17" s="4">
        <f t="shared" si="11"/>
        <v>0</v>
      </c>
      <c r="AP17" s="4">
        <f t="shared" si="11"/>
        <v>2844400</v>
      </c>
      <c r="AQ17" s="4">
        <f t="shared" si="11"/>
        <v>0</v>
      </c>
      <c r="AR17" s="4">
        <f t="shared" si="11"/>
        <v>0</v>
      </c>
      <c r="AS17" s="4">
        <f t="shared" si="11"/>
        <v>335500</v>
      </c>
      <c r="AT17" s="4">
        <f t="shared" si="11"/>
        <v>0</v>
      </c>
      <c r="AU17" s="4">
        <f t="shared" si="11"/>
        <v>0</v>
      </c>
      <c r="AV17" s="4">
        <f t="shared" si="11"/>
        <v>5537330</v>
      </c>
      <c r="AW17" s="4">
        <f t="shared" si="11"/>
        <v>0</v>
      </c>
      <c r="AX17" s="4">
        <f t="shared" si="11"/>
        <v>18899000</v>
      </c>
      <c r="AY17" s="4">
        <f t="shared" si="11"/>
        <v>0</v>
      </c>
      <c r="AZ17" s="4">
        <f t="shared" si="11"/>
        <v>35911012</v>
      </c>
      <c r="BA17" s="4">
        <f t="shared" si="11"/>
        <v>143000</v>
      </c>
      <c r="BB17" s="4">
        <f t="shared" si="11"/>
        <v>0</v>
      </c>
      <c r="BC17" s="4">
        <f t="shared" si="11"/>
        <v>0</v>
      </c>
      <c r="BD17" s="4">
        <f t="shared" si="11"/>
        <v>0</v>
      </c>
      <c r="BE17" s="4">
        <f t="shared" si="11"/>
        <v>0</v>
      </c>
      <c r="BF17" s="4">
        <f t="shared" si="11"/>
        <v>0</v>
      </c>
      <c r="BG17" s="4">
        <f t="shared" si="11"/>
        <v>60648000</v>
      </c>
      <c r="BH17" s="4">
        <f t="shared" si="11"/>
        <v>0</v>
      </c>
      <c r="BI17" s="4">
        <f t="shared" si="11"/>
        <v>3500000</v>
      </c>
      <c r="BJ17" s="4">
        <f t="shared" si="11"/>
        <v>0</v>
      </c>
      <c r="BK17" s="4">
        <f t="shared" si="11"/>
        <v>41451343</v>
      </c>
      <c r="BL17" s="4">
        <f t="shared" si="11"/>
        <v>0</v>
      </c>
    </row>
    <row r="18" spans="1:64" s="43" customFormat="1">
      <c r="A18" s="44" t="s">
        <v>1</v>
      </c>
      <c r="B18" s="4">
        <v>11388516000</v>
      </c>
      <c r="C18" s="4">
        <f>+C19+C78</f>
        <v>0</v>
      </c>
      <c r="D18" s="17">
        <f t="shared" ref="D18:D81" si="12">+E18+Y18+AM18</f>
        <v>296307151</v>
      </c>
      <c r="E18" s="17">
        <f t="shared" ref="E18:E81" si="13">+F18+G18+H18+I18+J18+K18+L18+M18+N18+O18+P18+Q18+R18+S18+T18+U18+V18+W18+X18</f>
        <v>127037566</v>
      </c>
      <c r="F18" s="4">
        <f>+F19+F78</f>
        <v>126587566</v>
      </c>
      <c r="G18" s="4">
        <f>+G19+G78</f>
        <v>0</v>
      </c>
      <c r="H18" s="4">
        <f t="shared" ref="H18:L18" si="14">+H19+H78</f>
        <v>0</v>
      </c>
      <c r="I18" s="4">
        <f t="shared" si="14"/>
        <v>0</v>
      </c>
      <c r="J18" s="4">
        <f t="shared" si="14"/>
        <v>0</v>
      </c>
      <c r="K18" s="4">
        <f t="shared" si="14"/>
        <v>0</v>
      </c>
      <c r="L18" s="4">
        <f t="shared" si="14"/>
        <v>0</v>
      </c>
      <c r="M18" s="4">
        <f>+M19+M78</f>
        <v>0</v>
      </c>
      <c r="N18" s="4">
        <f>+N19+N78</f>
        <v>0</v>
      </c>
      <c r="O18" s="4">
        <f t="shared" ref="O18" si="15">+O19+O78</f>
        <v>0</v>
      </c>
      <c r="P18" s="4">
        <f>+P19+P78</f>
        <v>0</v>
      </c>
      <c r="Q18" s="4">
        <f>+Q19+Q78</f>
        <v>0</v>
      </c>
      <c r="R18" s="4">
        <f t="shared" ref="R18:S18" si="16">+R19+R78</f>
        <v>0</v>
      </c>
      <c r="S18" s="4">
        <f t="shared" si="16"/>
        <v>0</v>
      </c>
      <c r="T18" s="4">
        <f>+T19+T78</f>
        <v>0</v>
      </c>
      <c r="U18" s="4">
        <f>+U19+U78</f>
        <v>0</v>
      </c>
      <c r="V18" s="4">
        <f t="shared" ref="V18:W18" si="17">+V19+V78</f>
        <v>450000</v>
      </c>
      <c r="W18" s="4">
        <f t="shared" si="17"/>
        <v>0</v>
      </c>
      <c r="X18" s="4">
        <f>+X19+X78</f>
        <v>0</v>
      </c>
      <c r="Y18" s="17">
        <f t="shared" ref="Y18:Y81" si="18">+Z18+AA18+AB18+AC18+AD18+AE18+AF18+AG18+AH18+AI18+AJ18+AK18+AL18</f>
        <v>0</v>
      </c>
      <c r="Z18" s="4">
        <f>+Z19+Z78</f>
        <v>0</v>
      </c>
      <c r="AA18" s="4">
        <f t="shared" ref="AA18:AF18" si="19">+AA19+AA78</f>
        <v>0</v>
      </c>
      <c r="AB18" s="4">
        <f t="shared" si="19"/>
        <v>0</v>
      </c>
      <c r="AC18" s="4">
        <f t="shared" si="19"/>
        <v>0</v>
      </c>
      <c r="AD18" s="4">
        <f t="shared" si="19"/>
        <v>0</v>
      </c>
      <c r="AE18" s="4">
        <f t="shared" si="19"/>
        <v>0</v>
      </c>
      <c r="AF18" s="4">
        <f t="shared" si="19"/>
        <v>0</v>
      </c>
      <c r="AG18" s="4">
        <f>+AG19+AG78</f>
        <v>0</v>
      </c>
      <c r="AH18" s="4">
        <f t="shared" ref="AH18:BL18" si="20">+AH19+AH78</f>
        <v>0</v>
      </c>
      <c r="AI18" s="4">
        <f t="shared" si="20"/>
        <v>0</v>
      </c>
      <c r="AJ18" s="4">
        <f t="shared" si="20"/>
        <v>0</v>
      </c>
      <c r="AK18" s="4">
        <f t="shared" si="20"/>
        <v>0</v>
      </c>
      <c r="AL18" s="4">
        <f t="shared" si="20"/>
        <v>0</v>
      </c>
      <c r="AM18" s="17">
        <f t="shared" ref="AM18:AM81" si="21">+AN18+AO18+AP18+AQ18+AR18+AS18+AT18+AU18+AV18+AW18+AX18+AY18+AZ18+BA18+BB18+BC18+BD18+BE18+BF18+BG18+BH18+BI18+BJ18+BK18+BL18</f>
        <v>169269585</v>
      </c>
      <c r="AN18" s="4">
        <f t="shared" si="20"/>
        <v>0</v>
      </c>
      <c r="AO18" s="4">
        <f t="shared" si="20"/>
        <v>0</v>
      </c>
      <c r="AP18" s="4">
        <f t="shared" si="20"/>
        <v>2844400</v>
      </c>
      <c r="AQ18" s="4">
        <f t="shared" si="20"/>
        <v>0</v>
      </c>
      <c r="AR18" s="4">
        <f t="shared" si="20"/>
        <v>0</v>
      </c>
      <c r="AS18" s="4">
        <f t="shared" si="20"/>
        <v>335500</v>
      </c>
      <c r="AT18" s="4">
        <f t="shared" si="20"/>
        <v>0</v>
      </c>
      <c r="AU18" s="4">
        <f t="shared" si="20"/>
        <v>0</v>
      </c>
      <c r="AV18" s="4">
        <f t="shared" si="20"/>
        <v>5537330</v>
      </c>
      <c r="AW18" s="4">
        <f t="shared" si="20"/>
        <v>0</v>
      </c>
      <c r="AX18" s="4">
        <f t="shared" si="20"/>
        <v>18899000</v>
      </c>
      <c r="AY18" s="4">
        <f t="shared" si="20"/>
        <v>0</v>
      </c>
      <c r="AZ18" s="4">
        <f t="shared" si="20"/>
        <v>35911012</v>
      </c>
      <c r="BA18" s="4">
        <f t="shared" si="20"/>
        <v>143000</v>
      </c>
      <c r="BB18" s="4">
        <f t="shared" si="20"/>
        <v>0</v>
      </c>
      <c r="BC18" s="4">
        <f t="shared" si="20"/>
        <v>0</v>
      </c>
      <c r="BD18" s="4">
        <f t="shared" si="20"/>
        <v>0</v>
      </c>
      <c r="BE18" s="4">
        <f t="shared" si="20"/>
        <v>0</v>
      </c>
      <c r="BF18" s="4">
        <f t="shared" si="20"/>
        <v>0</v>
      </c>
      <c r="BG18" s="4">
        <f t="shared" si="20"/>
        <v>60648000</v>
      </c>
      <c r="BH18" s="4">
        <f t="shared" si="20"/>
        <v>0</v>
      </c>
      <c r="BI18" s="4">
        <f t="shared" si="20"/>
        <v>3500000</v>
      </c>
      <c r="BJ18" s="4">
        <f t="shared" si="20"/>
        <v>0</v>
      </c>
      <c r="BK18" s="4">
        <f t="shared" si="20"/>
        <v>41451343</v>
      </c>
      <c r="BL18" s="4">
        <f t="shared" si="20"/>
        <v>0</v>
      </c>
    </row>
    <row r="19" spans="1:64" s="43" customFormat="1">
      <c r="A19" s="44" t="s">
        <v>2</v>
      </c>
      <c r="B19" s="4">
        <v>11288516000</v>
      </c>
      <c r="C19" s="4">
        <f>+C20+C63</f>
        <v>0</v>
      </c>
      <c r="D19" s="17">
        <f t="shared" si="12"/>
        <v>296307151</v>
      </c>
      <c r="E19" s="17">
        <f t="shared" si="13"/>
        <v>127037566</v>
      </c>
      <c r="F19" s="4">
        <f>+F20+F63</f>
        <v>126587566</v>
      </c>
      <c r="G19" s="4">
        <f>+G20+G63</f>
        <v>0</v>
      </c>
      <c r="H19" s="4">
        <f t="shared" ref="H19:L19" si="22">+H20+H63</f>
        <v>0</v>
      </c>
      <c r="I19" s="4">
        <f t="shared" si="22"/>
        <v>0</v>
      </c>
      <c r="J19" s="4">
        <f t="shared" si="22"/>
        <v>0</v>
      </c>
      <c r="K19" s="4">
        <f t="shared" si="22"/>
        <v>0</v>
      </c>
      <c r="L19" s="4">
        <f t="shared" si="22"/>
        <v>0</v>
      </c>
      <c r="M19" s="4">
        <f>+M20+M63</f>
        <v>0</v>
      </c>
      <c r="N19" s="4">
        <f>+N20+N63</f>
        <v>0</v>
      </c>
      <c r="O19" s="4">
        <f t="shared" ref="O19" si="23">+O20+O63</f>
        <v>0</v>
      </c>
      <c r="P19" s="4">
        <f>+P20+P63</f>
        <v>0</v>
      </c>
      <c r="Q19" s="4">
        <f>+Q20+Q63</f>
        <v>0</v>
      </c>
      <c r="R19" s="4">
        <f t="shared" ref="R19:S19" si="24">+R20+R63</f>
        <v>0</v>
      </c>
      <c r="S19" s="4">
        <f t="shared" si="24"/>
        <v>0</v>
      </c>
      <c r="T19" s="4">
        <f>+T20+T63</f>
        <v>0</v>
      </c>
      <c r="U19" s="4">
        <f>+U20+U63</f>
        <v>0</v>
      </c>
      <c r="V19" s="4">
        <f t="shared" ref="V19:W19" si="25">+V20+V63</f>
        <v>450000</v>
      </c>
      <c r="W19" s="4">
        <f t="shared" si="25"/>
        <v>0</v>
      </c>
      <c r="X19" s="4">
        <f>+X20+X63</f>
        <v>0</v>
      </c>
      <c r="Y19" s="17">
        <f t="shared" si="18"/>
        <v>0</v>
      </c>
      <c r="Z19" s="4">
        <f>+Z20+Z63</f>
        <v>0</v>
      </c>
      <c r="AA19" s="4">
        <f t="shared" ref="AA19:AF19" si="26">+AA20+AA63</f>
        <v>0</v>
      </c>
      <c r="AB19" s="4">
        <f t="shared" si="26"/>
        <v>0</v>
      </c>
      <c r="AC19" s="4">
        <f t="shared" si="26"/>
        <v>0</v>
      </c>
      <c r="AD19" s="4">
        <f t="shared" si="26"/>
        <v>0</v>
      </c>
      <c r="AE19" s="4">
        <f t="shared" si="26"/>
        <v>0</v>
      </c>
      <c r="AF19" s="4">
        <f t="shared" si="26"/>
        <v>0</v>
      </c>
      <c r="AG19" s="4">
        <f>+AG20+AG63</f>
        <v>0</v>
      </c>
      <c r="AH19" s="4">
        <f t="shared" ref="AH19:BL19" si="27">+AH20+AH63</f>
        <v>0</v>
      </c>
      <c r="AI19" s="4">
        <f t="shared" si="27"/>
        <v>0</v>
      </c>
      <c r="AJ19" s="4">
        <f t="shared" si="27"/>
        <v>0</v>
      </c>
      <c r="AK19" s="4">
        <f t="shared" si="27"/>
        <v>0</v>
      </c>
      <c r="AL19" s="4">
        <f t="shared" si="27"/>
        <v>0</v>
      </c>
      <c r="AM19" s="17">
        <f t="shared" si="21"/>
        <v>169269585</v>
      </c>
      <c r="AN19" s="4">
        <f t="shared" si="27"/>
        <v>0</v>
      </c>
      <c r="AO19" s="4">
        <f t="shared" si="27"/>
        <v>0</v>
      </c>
      <c r="AP19" s="4">
        <f t="shared" si="27"/>
        <v>2844400</v>
      </c>
      <c r="AQ19" s="4">
        <f t="shared" si="27"/>
        <v>0</v>
      </c>
      <c r="AR19" s="4">
        <f t="shared" si="27"/>
        <v>0</v>
      </c>
      <c r="AS19" s="4">
        <f t="shared" si="27"/>
        <v>335500</v>
      </c>
      <c r="AT19" s="4">
        <f t="shared" si="27"/>
        <v>0</v>
      </c>
      <c r="AU19" s="4">
        <f t="shared" si="27"/>
        <v>0</v>
      </c>
      <c r="AV19" s="4">
        <f t="shared" si="27"/>
        <v>5537330</v>
      </c>
      <c r="AW19" s="4">
        <f t="shared" si="27"/>
        <v>0</v>
      </c>
      <c r="AX19" s="4">
        <f t="shared" si="27"/>
        <v>18899000</v>
      </c>
      <c r="AY19" s="4">
        <f t="shared" si="27"/>
        <v>0</v>
      </c>
      <c r="AZ19" s="4">
        <f t="shared" si="27"/>
        <v>35911012</v>
      </c>
      <c r="BA19" s="4">
        <f t="shared" si="27"/>
        <v>143000</v>
      </c>
      <c r="BB19" s="4">
        <f t="shared" si="27"/>
        <v>0</v>
      </c>
      <c r="BC19" s="4">
        <f t="shared" si="27"/>
        <v>0</v>
      </c>
      <c r="BD19" s="4">
        <f t="shared" si="27"/>
        <v>0</v>
      </c>
      <c r="BE19" s="4">
        <f t="shared" si="27"/>
        <v>0</v>
      </c>
      <c r="BF19" s="4">
        <f t="shared" si="27"/>
        <v>0</v>
      </c>
      <c r="BG19" s="4">
        <f t="shared" si="27"/>
        <v>60648000</v>
      </c>
      <c r="BH19" s="4">
        <f t="shared" si="27"/>
        <v>0</v>
      </c>
      <c r="BI19" s="4">
        <f t="shared" si="27"/>
        <v>3500000</v>
      </c>
      <c r="BJ19" s="4">
        <f t="shared" si="27"/>
        <v>0</v>
      </c>
      <c r="BK19" s="4">
        <f t="shared" si="27"/>
        <v>41451343</v>
      </c>
      <c r="BL19" s="4">
        <f t="shared" si="27"/>
        <v>0</v>
      </c>
    </row>
    <row r="20" spans="1:64" s="43" customFormat="1">
      <c r="A20" s="44" t="s">
        <v>3</v>
      </c>
      <c r="B20" s="4">
        <v>10807651800</v>
      </c>
      <c r="C20" s="4">
        <f>+C21+C26+C33</f>
        <v>0</v>
      </c>
      <c r="D20" s="17">
        <f t="shared" si="12"/>
        <v>296307151</v>
      </c>
      <c r="E20" s="17">
        <f t="shared" si="13"/>
        <v>127037566</v>
      </c>
      <c r="F20" s="4">
        <f>+F21+F26+F33</f>
        <v>126587566</v>
      </c>
      <c r="G20" s="4">
        <f>+G21+G26+G33</f>
        <v>0</v>
      </c>
      <c r="H20" s="4">
        <f t="shared" ref="H20:L20" si="28">+H21+H26+H33</f>
        <v>0</v>
      </c>
      <c r="I20" s="4">
        <f t="shared" si="28"/>
        <v>0</v>
      </c>
      <c r="J20" s="4">
        <f t="shared" si="28"/>
        <v>0</v>
      </c>
      <c r="K20" s="4">
        <f t="shared" si="28"/>
        <v>0</v>
      </c>
      <c r="L20" s="4">
        <f t="shared" si="28"/>
        <v>0</v>
      </c>
      <c r="M20" s="4">
        <f>+M21+M26+M33</f>
        <v>0</v>
      </c>
      <c r="N20" s="4">
        <f>+N21+N26+N33</f>
        <v>0</v>
      </c>
      <c r="O20" s="4">
        <f t="shared" ref="O20" si="29">+O21+O26+O33</f>
        <v>0</v>
      </c>
      <c r="P20" s="4">
        <f>+P21+P26+P33</f>
        <v>0</v>
      </c>
      <c r="Q20" s="4">
        <f>+Q21+Q26+Q33</f>
        <v>0</v>
      </c>
      <c r="R20" s="4">
        <f t="shared" ref="R20:S20" si="30">+R21+R26+R33</f>
        <v>0</v>
      </c>
      <c r="S20" s="4">
        <f t="shared" si="30"/>
        <v>0</v>
      </c>
      <c r="T20" s="4">
        <f>+T21+T26+T33</f>
        <v>0</v>
      </c>
      <c r="U20" s="4">
        <f>+U21+U26+U33</f>
        <v>0</v>
      </c>
      <c r="V20" s="4">
        <f t="shared" ref="V20:W20" si="31">+V21+V26+V33</f>
        <v>450000</v>
      </c>
      <c r="W20" s="4">
        <f t="shared" si="31"/>
        <v>0</v>
      </c>
      <c r="X20" s="4">
        <f>+X21+X26+X33</f>
        <v>0</v>
      </c>
      <c r="Y20" s="17">
        <f t="shared" si="18"/>
        <v>0</v>
      </c>
      <c r="Z20" s="4">
        <f>+Z21+Z26+Z33</f>
        <v>0</v>
      </c>
      <c r="AA20" s="4">
        <f t="shared" ref="AA20:AF20" si="32">+AA21+AA26+AA33</f>
        <v>0</v>
      </c>
      <c r="AB20" s="4">
        <f t="shared" si="32"/>
        <v>0</v>
      </c>
      <c r="AC20" s="4">
        <f t="shared" si="32"/>
        <v>0</v>
      </c>
      <c r="AD20" s="4">
        <f t="shared" si="32"/>
        <v>0</v>
      </c>
      <c r="AE20" s="4">
        <f t="shared" si="32"/>
        <v>0</v>
      </c>
      <c r="AF20" s="4">
        <f t="shared" si="32"/>
        <v>0</v>
      </c>
      <c r="AG20" s="4">
        <f>+AG21+AG26+AG33</f>
        <v>0</v>
      </c>
      <c r="AH20" s="4">
        <f t="shared" ref="AH20:BL20" si="33">+AH21+AH26+AH33</f>
        <v>0</v>
      </c>
      <c r="AI20" s="4">
        <f t="shared" si="33"/>
        <v>0</v>
      </c>
      <c r="AJ20" s="4">
        <f t="shared" si="33"/>
        <v>0</v>
      </c>
      <c r="AK20" s="4">
        <f t="shared" si="33"/>
        <v>0</v>
      </c>
      <c r="AL20" s="4">
        <f t="shared" si="33"/>
        <v>0</v>
      </c>
      <c r="AM20" s="17">
        <f t="shared" si="21"/>
        <v>169269585</v>
      </c>
      <c r="AN20" s="4">
        <f t="shared" si="33"/>
        <v>0</v>
      </c>
      <c r="AO20" s="4">
        <f t="shared" si="33"/>
        <v>0</v>
      </c>
      <c r="AP20" s="4">
        <f t="shared" si="33"/>
        <v>2844400</v>
      </c>
      <c r="AQ20" s="4">
        <f t="shared" si="33"/>
        <v>0</v>
      </c>
      <c r="AR20" s="4">
        <f t="shared" si="33"/>
        <v>0</v>
      </c>
      <c r="AS20" s="4">
        <f t="shared" si="33"/>
        <v>335500</v>
      </c>
      <c r="AT20" s="4">
        <f t="shared" si="33"/>
        <v>0</v>
      </c>
      <c r="AU20" s="4">
        <f t="shared" si="33"/>
        <v>0</v>
      </c>
      <c r="AV20" s="4">
        <f t="shared" si="33"/>
        <v>5537330</v>
      </c>
      <c r="AW20" s="4">
        <f t="shared" si="33"/>
        <v>0</v>
      </c>
      <c r="AX20" s="4">
        <f t="shared" si="33"/>
        <v>18899000</v>
      </c>
      <c r="AY20" s="4">
        <f t="shared" si="33"/>
        <v>0</v>
      </c>
      <c r="AZ20" s="4">
        <f t="shared" si="33"/>
        <v>35911012</v>
      </c>
      <c r="BA20" s="4">
        <f t="shared" si="33"/>
        <v>143000</v>
      </c>
      <c r="BB20" s="4">
        <f t="shared" si="33"/>
        <v>0</v>
      </c>
      <c r="BC20" s="4">
        <f t="shared" si="33"/>
        <v>0</v>
      </c>
      <c r="BD20" s="4">
        <f t="shared" si="33"/>
        <v>0</v>
      </c>
      <c r="BE20" s="4">
        <f t="shared" si="33"/>
        <v>0</v>
      </c>
      <c r="BF20" s="4">
        <f t="shared" si="33"/>
        <v>0</v>
      </c>
      <c r="BG20" s="4">
        <f t="shared" si="33"/>
        <v>60648000</v>
      </c>
      <c r="BH20" s="4">
        <f t="shared" si="33"/>
        <v>0</v>
      </c>
      <c r="BI20" s="4">
        <f t="shared" si="33"/>
        <v>3500000</v>
      </c>
      <c r="BJ20" s="4">
        <f t="shared" si="33"/>
        <v>0</v>
      </c>
      <c r="BK20" s="4">
        <f t="shared" si="33"/>
        <v>41451343</v>
      </c>
      <c r="BL20" s="4">
        <f t="shared" si="33"/>
        <v>0</v>
      </c>
    </row>
    <row r="21" spans="1:64" s="43" customFormat="1">
      <c r="A21" s="45" t="s">
        <v>4</v>
      </c>
      <c r="B21" s="7">
        <v>8418740800</v>
      </c>
      <c r="C21" s="7">
        <f>+C22+C23+C24+C25</f>
        <v>0</v>
      </c>
      <c r="D21" s="17">
        <f t="shared" si="12"/>
        <v>43428405</v>
      </c>
      <c r="E21" s="17">
        <f t="shared" si="13"/>
        <v>0</v>
      </c>
      <c r="F21" s="7">
        <f>+F22+F23+F24+F25</f>
        <v>0</v>
      </c>
      <c r="G21" s="7">
        <f>+G22+G23+G24+G25</f>
        <v>0</v>
      </c>
      <c r="H21" s="7">
        <f t="shared" ref="H21:L21" si="34">+H22+H23+H24+H25</f>
        <v>0</v>
      </c>
      <c r="I21" s="7">
        <f t="shared" si="34"/>
        <v>0</v>
      </c>
      <c r="J21" s="7">
        <f t="shared" si="34"/>
        <v>0</v>
      </c>
      <c r="K21" s="7">
        <f t="shared" si="34"/>
        <v>0</v>
      </c>
      <c r="L21" s="7">
        <f t="shared" si="34"/>
        <v>0</v>
      </c>
      <c r="M21" s="7">
        <f>+M22+M23+M24+M25</f>
        <v>0</v>
      </c>
      <c r="N21" s="7">
        <f>+N22+N23+N24+N25</f>
        <v>0</v>
      </c>
      <c r="O21" s="7">
        <f t="shared" ref="O21" si="35">+O22+O23+O24+O25</f>
        <v>0</v>
      </c>
      <c r="P21" s="7">
        <f>+P22+P23+P24+P25</f>
        <v>0</v>
      </c>
      <c r="Q21" s="7">
        <f>+Q22+Q23+Q24+Q25</f>
        <v>0</v>
      </c>
      <c r="R21" s="7">
        <f t="shared" ref="R21:S21" si="36">+R22+R23+R24+R25</f>
        <v>0</v>
      </c>
      <c r="S21" s="7">
        <f t="shared" si="36"/>
        <v>0</v>
      </c>
      <c r="T21" s="7">
        <f>+T22+T23+T24+T25</f>
        <v>0</v>
      </c>
      <c r="U21" s="7">
        <f>+U22+U23+U24+U25</f>
        <v>0</v>
      </c>
      <c r="V21" s="7">
        <f t="shared" ref="V21:W21" si="37">+V22+V23+V24+V25</f>
        <v>0</v>
      </c>
      <c r="W21" s="7">
        <f t="shared" si="37"/>
        <v>0</v>
      </c>
      <c r="X21" s="7">
        <f>+X22+X23+X24+X25</f>
        <v>0</v>
      </c>
      <c r="Y21" s="17">
        <f t="shared" si="18"/>
        <v>0</v>
      </c>
      <c r="Z21" s="7">
        <f>+Z22+Z23+Z24+Z25</f>
        <v>0</v>
      </c>
      <c r="AA21" s="7">
        <f t="shared" ref="AA21:AF21" si="38">+AA22+AA23+AA24+AA25</f>
        <v>0</v>
      </c>
      <c r="AB21" s="7">
        <f t="shared" si="38"/>
        <v>0</v>
      </c>
      <c r="AC21" s="7">
        <f t="shared" si="38"/>
        <v>0</v>
      </c>
      <c r="AD21" s="7">
        <f t="shared" si="38"/>
        <v>0</v>
      </c>
      <c r="AE21" s="7">
        <f t="shared" si="38"/>
        <v>0</v>
      </c>
      <c r="AF21" s="7">
        <f t="shared" si="38"/>
        <v>0</v>
      </c>
      <c r="AG21" s="7">
        <f>+AG22+AG23+AG24+AG25</f>
        <v>0</v>
      </c>
      <c r="AH21" s="7">
        <f t="shared" ref="AH21:BL21" si="39">+AH22+AH23+AH24+AH25</f>
        <v>0</v>
      </c>
      <c r="AI21" s="7">
        <f t="shared" si="39"/>
        <v>0</v>
      </c>
      <c r="AJ21" s="7">
        <f t="shared" si="39"/>
        <v>0</v>
      </c>
      <c r="AK21" s="7">
        <f t="shared" si="39"/>
        <v>0</v>
      </c>
      <c r="AL21" s="7">
        <f t="shared" si="39"/>
        <v>0</v>
      </c>
      <c r="AM21" s="17">
        <f t="shared" si="21"/>
        <v>43428405</v>
      </c>
      <c r="AN21" s="7">
        <f t="shared" si="39"/>
        <v>0</v>
      </c>
      <c r="AO21" s="7">
        <f t="shared" si="39"/>
        <v>0</v>
      </c>
      <c r="AP21" s="7">
        <f t="shared" si="39"/>
        <v>0</v>
      </c>
      <c r="AQ21" s="7">
        <f t="shared" si="39"/>
        <v>0</v>
      </c>
      <c r="AR21" s="7">
        <f t="shared" si="39"/>
        <v>0</v>
      </c>
      <c r="AS21" s="7">
        <f t="shared" si="39"/>
        <v>0</v>
      </c>
      <c r="AT21" s="7">
        <f t="shared" si="39"/>
        <v>0</v>
      </c>
      <c r="AU21" s="7">
        <f t="shared" si="39"/>
        <v>0</v>
      </c>
      <c r="AV21" s="7">
        <f t="shared" si="39"/>
        <v>0</v>
      </c>
      <c r="AW21" s="7">
        <f t="shared" si="39"/>
        <v>0</v>
      </c>
      <c r="AX21" s="7">
        <f t="shared" si="39"/>
        <v>7974000</v>
      </c>
      <c r="AY21" s="7">
        <f t="shared" si="39"/>
        <v>0</v>
      </c>
      <c r="AZ21" s="7">
        <f t="shared" si="39"/>
        <v>23094312</v>
      </c>
      <c r="BA21" s="7">
        <f t="shared" si="39"/>
        <v>0</v>
      </c>
      <c r="BB21" s="7">
        <f t="shared" si="39"/>
        <v>0</v>
      </c>
      <c r="BC21" s="7">
        <f t="shared" si="39"/>
        <v>0</v>
      </c>
      <c r="BD21" s="7">
        <f t="shared" si="39"/>
        <v>0</v>
      </c>
      <c r="BE21" s="7">
        <f t="shared" si="39"/>
        <v>0</v>
      </c>
      <c r="BF21" s="7">
        <f t="shared" si="39"/>
        <v>0</v>
      </c>
      <c r="BG21" s="7">
        <f t="shared" si="39"/>
        <v>0</v>
      </c>
      <c r="BH21" s="7">
        <f t="shared" si="39"/>
        <v>0</v>
      </c>
      <c r="BI21" s="7">
        <f t="shared" si="39"/>
        <v>0</v>
      </c>
      <c r="BJ21" s="7">
        <f t="shared" si="39"/>
        <v>0</v>
      </c>
      <c r="BK21" s="7">
        <f t="shared" si="39"/>
        <v>12360093</v>
      </c>
      <c r="BL21" s="7">
        <f t="shared" si="39"/>
        <v>0</v>
      </c>
    </row>
    <row r="22" spans="1:64" s="11" customFormat="1" ht="14.25">
      <c r="A22" s="32" t="s">
        <v>5</v>
      </c>
      <c r="B22" s="9">
        <v>6396694900</v>
      </c>
      <c r="C22" s="9"/>
      <c r="D22" s="12">
        <f t="shared" si="12"/>
        <v>23094312</v>
      </c>
      <c r="E22" s="17">
        <f t="shared" si="13"/>
        <v>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7">
        <f t="shared" si="18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7">
        <f t="shared" si="21"/>
        <v>23094312</v>
      </c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>
        <v>23094312</v>
      </c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s="11" customFormat="1" ht="14.25">
      <c r="A23" s="32" t="s">
        <v>6</v>
      </c>
      <c r="B23" s="9">
        <v>1495756900</v>
      </c>
      <c r="C23" s="9"/>
      <c r="D23" s="12">
        <f t="shared" si="12"/>
        <v>7500000</v>
      </c>
      <c r="E23" s="17">
        <f t="shared" si="13"/>
        <v>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7">
        <f t="shared" si="18"/>
        <v>0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7">
        <f t="shared" si="21"/>
        <v>7500000</v>
      </c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>
        <v>7500000</v>
      </c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s="11" customFormat="1" ht="14.25">
      <c r="A24" s="32" t="s">
        <v>7</v>
      </c>
      <c r="B24" s="9">
        <v>516327100</v>
      </c>
      <c r="C24" s="9"/>
      <c r="D24" s="12">
        <f t="shared" si="12"/>
        <v>12834093</v>
      </c>
      <c r="E24" s="17">
        <f t="shared" si="13"/>
        <v>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7">
        <f t="shared" si="18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7">
        <f t="shared" si="21"/>
        <v>12834093</v>
      </c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>
        <v>474000</v>
      </c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>
        <v>12360093</v>
      </c>
      <c r="BL24" s="9"/>
    </row>
    <row r="25" spans="1:64" s="11" customFormat="1" ht="14.25">
      <c r="A25" s="32" t="s">
        <v>8</v>
      </c>
      <c r="B25" s="9">
        <v>9961900</v>
      </c>
      <c r="C25" s="9"/>
      <c r="D25" s="12">
        <f t="shared" si="12"/>
        <v>0</v>
      </c>
      <c r="E25" s="17">
        <f t="shared" si="13"/>
        <v>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7">
        <f t="shared" si="18"/>
        <v>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7">
        <f t="shared" si="21"/>
        <v>0</v>
      </c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s="43" customFormat="1">
      <c r="A26" s="45" t="s">
        <v>9</v>
      </c>
      <c r="B26" s="7">
        <v>244389600</v>
      </c>
      <c r="C26" s="7">
        <f>+C27+C32</f>
        <v>0</v>
      </c>
      <c r="D26" s="17">
        <f t="shared" si="12"/>
        <v>3682300</v>
      </c>
      <c r="E26" s="17">
        <f t="shared" si="13"/>
        <v>0</v>
      </c>
      <c r="F26" s="7">
        <f>+F27+F32</f>
        <v>0</v>
      </c>
      <c r="G26" s="7">
        <f>+G27+G32</f>
        <v>0</v>
      </c>
      <c r="H26" s="7">
        <f t="shared" ref="H26:L26" si="40">+H27+H32</f>
        <v>0</v>
      </c>
      <c r="I26" s="7">
        <f t="shared" si="40"/>
        <v>0</v>
      </c>
      <c r="J26" s="7">
        <f t="shared" si="40"/>
        <v>0</v>
      </c>
      <c r="K26" s="7">
        <f t="shared" si="40"/>
        <v>0</v>
      </c>
      <c r="L26" s="7">
        <f t="shared" si="40"/>
        <v>0</v>
      </c>
      <c r="M26" s="7">
        <f>+M27+M32</f>
        <v>0</v>
      </c>
      <c r="N26" s="7">
        <f>+N27+N32</f>
        <v>0</v>
      </c>
      <c r="O26" s="7">
        <f t="shared" ref="O26" si="41">+O27+O32</f>
        <v>0</v>
      </c>
      <c r="P26" s="7">
        <f>+P27+P32</f>
        <v>0</v>
      </c>
      <c r="Q26" s="7">
        <f>+Q27+Q32</f>
        <v>0</v>
      </c>
      <c r="R26" s="7">
        <f t="shared" ref="R26:S26" si="42">+R27+R32</f>
        <v>0</v>
      </c>
      <c r="S26" s="7">
        <f t="shared" si="42"/>
        <v>0</v>
      </c>
      <c r="T26" s="7">
        <f>+T27+T32</f>
        <v>0</v>
      </c>
      <c r="U26" s="7">
        <f>+U27+U32</f>
        <v>0</v>
      </c>
      <c r="V26" s="7">
        <f t="shared" ref="V26:W26" si="43">+V27+V32</f>
        <v>0</v>
      </c>
      <c r="W26" s="7">
        <f t="shared" si="43"/>
        <v>0</v>
      </c>
      <c r="X26" s="7">
        <f>+X27+X32</f>
        <v>0</v>
      </c>
      <c r="Y26" s="17">
        <f t="shared" si="18"/>
        <v>0</v>
      </c>
      <c r="Z26" s="7">
        <f>+Z27+Z32</f>
        <v>0</v>
      </c>
      <c r="AA26" s="7">
        <f t="shared" ref="AA26:AF26" si="44">+AA27+AA32</f>
        <v>0</v>
      </c>
      <c r="AB26" s="7">
        <f t="shared" si="44"/>
        <v>0</v>
      </c>
      <c r="AC26" s="7">
        <f t="shared" si="44"/>
        <v>0</v>
      </c>
      <c r="AD26" s="7">
        <f t="shared" si="44"/>
        <v>0</v>
      </c>
      <c r="AE26" s="7">
        <f t="shared" si="44"/>
        <v>0</v>
      </c>
      <c r="AF26" s="7">
        <f t="shared" si="44"/>
        <v>0</v>
      </c>
      <c r="AG26" s="7">
        <f>+AG27+AG32</f>
        <v>0</v>
      </c>
      <c r="AH26" s="7">
        <f t="shared" ref="AH26:BL26" si="45">+AH27+AH32</f>
        <v>0</v>
      </c>
      <c r="AI26" s="7">
        <f t="shared" si="45"/>
        <v>0</v>
      </c>
      <c r="AJ26" s="7">
        <f t="shared" si="45"/>
        <v>0</v>
      </c>
      <c r="AK26" s="7">
        <f t="shared" si="45"/>
        <v>0</v>
      </c>
      <c r="AL26" s="7">
        <f t="shared" si="45"/>
        <v>0</v>
      </c>
      <c r="AM26" s="17">
        <f t="shared" si="21"/>
        <v>3682300</v>
      </c>
      <c r="AN26" s="7">
        <f t="shared" si="45"/>
        <v>0</v>
      </c>
      <c r="AO26" s="7">
        <f t="shared" si="45"/>
        <v>0</v>
      </c>
      <c r="AP26" s="7">
        <f t="shared" si="45"/>
        <v>0</v>
      </c>
      <c r="AQ26" s="7">
        <f t="shared" si="45"/>
        <v>0</v>
      </c>
      <c r="AR26" s="7">
        <f t="shared" si="45"/>
        <v>0</v>
      </c>
      <c r="AS26" s="7">
        <f t="shared" si="45"/>
        <v>0</v>
      </c>
      <c r="AT26" s="7">
        <f t="shared" si="45"/>
        <v>0</v>
      </c>
      <c r="AU26" s="7">
        <f t="shared" si="45"/>
        <v>0</v>
      </c>
      <c r="AV26" s="7">
        <f t="shared" si="45"/>
        <v>0</v>
      </c>
      <c r="AW26" s="7">
        <f t="shared" si="45"/>
        <v>0</v>
      </c>
      <c r="AX26" s="7">
        <f t="shared" si="45"/>
        <v>825000</v>
      </c>
      <c r="AY26" s="7">
        <f t="shared" si="45"/>
        <v>0</v>
      </c>
      <c r="AZ26" s="7">
        <f t="shared" si="45"/>
        <v>2857300</v>
      </c>
      <c r="BA26" s="7">
        <f t="shared" si="45"/>
        <v>0</v>
      </c>
      <c r="BB26" s="7">
        <f t="shared" si="45"/>
        <v>0</v>
      </c>
      <c r="BC26" s="7">
        <f t="shared" si="45"/>
        <v>0</v>
      </c>
      <c r="BD26" s="7">
        <f t="shared" si="45"/>
        <v>0</v>
      </c>
      <c r="BE26" s="7">
        <f t="shared" si="45"/>
        <v>0</v>
      </c>
      <c r="BF26" s="7">
        <f t="shared" si="45"/>
        <v>0</v>
      </c>
      <c r="BG26" s="7">
        <f t="shared" si="45"/>
        <v>0</v>
      </c>
      <c r="BH26" s="7">
        <f t="shared" si="45"/>
        <v>0</v>
      </c>
      <c r="BI26" s="7">
        <f t="shared" si="45"/>
        <v>0</v>
      </c>
      <c r="BJ26" s="7">
        <f t="shared" si="45"/>
        <v>0</v>
      </c>
      <c r="BK26" s="7">
        <f t="shared" si="45"/>
        <v>0</v>
      </c>
      <c r="BL26" s="7">
        <f t="shared" si="45"/>
        <v>0</v>
      </c>
    </row>
    <row r="27" spans="1:64" s="43" customFormat="1">
      <c r="A27" s="45" t="s">
        <v>10</v>
      </c>
      <c r="B27" s="7">
        <v>22864800</v>
      </c>
      <c r="C27" s="7">
        <f>+C28+C29+C30+C31</f>
        <v>0</v>
      </c>
      <c r="D27" s="17">
        <f t="shared" si="12"/>
        <v>2857300</v>
      </c>
      <c r="E27" s="17">
        <f t="shared" si="13"/>
        <v>0</v>
      </c>
      <c r="F27" s="7">
        <f>+F28+F29+F30+F31</f>
        <v>0</v>
      </c>
      <c r="G27" s="7">
        <f>+G28+G29+G30+G31</f>
        <v>0</v>
      </c>
      <c r="H27" s="7">
        <f t="shared" ref="H27:L27" si="46">+H28+H29+H30+H31</f>
        <v>0</v>
      </c>
      <c r="I27" s="7">
        <f t="shared" si="46"/>
        <v>0</v>
      </c>
      <c r="J27" s="7">
        <f t="shared" si="46"/>
        <v>0</v>
      </c>
      <c r="K27" s="7">
        <f t="shared" si="46"/>
        <v>0</v>
      </c>
      <c r="L27" s="7">
        <f t="shared" si="46"/>
        <v>0</v>
      </c>
      <c r="M27" s="7">
        <f>+M28+M29+M30+M31</f>
        <v>0</v>
      </c>
      <c r="N27" s="7">
        <f>+N28+N29+N30+N31</f>
        <v>0</v>
      </c>
      <c r="O27" s="7">
        <f t="shared" ref="O27" si="47">+O28+O29+O30+O31</f>
        <v>0</v>
      </c>
      <c r="P27" s="7">
        <f>+P28+P29+P30+P31</f>
        <v>0</v>
      </c>
      <c r="Q27" s="7">
        <f>+Q28+Q29+Q30+Q31</f>
        <v>0</v>
      </c>
      <c r="R27" s="7">
        <f t="shared" ref="R27:S27" si="48">+R28+R29+R30+R31</f>
        <v>0</v>
      </c>
      <c r="S27" s="7">
        <f t="shared" si="48"/>
        <v>0</v>
      </c>
      <c r="T27" s="7">
        <f>+T28+T29+T30+T31</f>
        <v>0</v>
      </c>
      <c r="U27" s="7">
        <f>+U28+U29+U30+U31</f>
        <v>0</v>
      </c>
      <c r="V27" s="7">
        <f t="shared" ref="V27:W27" si="49">+V28+V29+V30+V31</f>
        <v>0</v>
      </c>
      <c r="W27" s="7">
        <f t="shared" si="49"/>
        <v>0</v>
      </c>
      <c r="X27" s="7">
        <f>+X28+X29+X30+X31</f>
        <v>0</v>
      </c>
      <c r="Y27" s="17">
        <f t="shared" si="18"/>
        <v>0</v>
      </c>
      <c r="Z27" s="7">
        <f>+Z28+Z29+Z30+Z31</f>
        <v>0</v>
      </c>
      <c r="AA27" s="7">
        <f t="shared" ref="AA27:AF27" si="50">+AA28+AA29+AA30+AA31</f>
        <v>0</v>
      </c>
      <c r="AB27" s="7">
        <f t="shared" si="50"/>
        <v>0</v>
      </c>
      <c r="AC27" s="7">
        <f t="shared" si="50"/>
        <v>0</v>
      </c>
      <c r="AD27" s="7">
        <f t="shared" si="50"/>
        <v>0</v>
      </c>
      <c r="AE27" s="7">
        <f t="shared" si="50"/>
        <v>0</v>
      </c>
      <c r="AF27" s="7">
        <f t="shared" si="50"/>
        <v>0</v>
      </c>
      <c r="AG27" s="7">
        <f>+AG28+AG29+AG30+AG31</f>
        <v>0</v>
      </c>
      <c r="AH27" s="7">
        <f t="shared" ref="AH27:BL27" si="51">+AH28+AH29+AH30+AH31</f>
        <v>0</v>
      </c>
      <c r="AI27" s="7">
        <f t="shared" si="51"/>
        <v>0</v>
      </c>
      <c r="AJ27" s="7">
        <f t="shared" si="51"/>
        <v>0</v>
      </c>
      <c r="AK27" s="7">
        <f t="shared" si="51"/>
        <v>0</v>
      </c>
      <c r="AL27" s="7">
        <f t="shared" si="51"/>
        <v>0</v>
      </c>
      <c r="AM27" s="17">
        <f t="shared" si="21"/>
        <v>2857300</v>
      </c>
      <c r="AN27" s="7">
        <f t="shared" si="51"/>
        <v>0</v>
      </c>
      <c r="AO27" s="7">
        <f t="shared" si="51"/>
        <v>0</v>
      </c>
      <c r="AP27" s="7">
        <f t="shared" si="51"/>
        <v>0</v>
      </c>
      <c r="AQ27" s="7">
        <f t="shared" si="51"/>
        <v>0</v>
      </c>
      <c r="AR27" s="7">
        <f t="shared" si="51"/>
        <v>0</v>
      </c>
      <c r="AS27" s="7">
        <f t="shared" si="51"/>
        <v>0</v>
      </c>
      <c r="AT27" s="7">
        <f t="shared" si="51"/>
        <v>0</v>
      </c>
      <c r="AU27" s="7">
        <f t="shared" si="51"/>
        <v>0</v>
      </c>
      <c r="AV27" s="7">
        <f t="shared" si="51"/>
        <v>0</v>
      </c>
      <c r="AW27" s="7">
        <f t="shared" si="51"/>
        <v>0</v>
      </c>
      <c r="AX27" s="7">
        <f t="shared" si="51"/>
        <v>0</v>
      </c>
      <c r="AY27" s="7">
        <f t="shared" si="51"/>
        <v>0</v>
      </c>
      <c r="AZ27" s="7">
        <f t="shared" si="51"/>
        <v>2857300</v>
      </c>
      <c r="BA27" s="7">
        <f t="shared" si="51"/>
        <v>0</v>
      </c>
      <c r="BB27" s="7">
        <f t="shared" si="51"/>
        <v>0</v>
      </c>
      <c r="BC27" s="7">
        <f t="shared" si="51"/>
        <v>0</v>
      </c>
      <c r="BD27" s="7">
        <f t="shared" si="51"/>
        <v>0</v>
      </c>
      <c r="BE27" s="7">
        <f t="shared" si="51"/>
        <v>0</v>
      </c>
      <c r="BF27" s="7">
        <f t="shared" si="51"/>
        <v>0</v>
      </c>
      <c r="BG27" s="7">
        <f t="shared" si="51"/>
        <v>0</v>
      </c>
      <c r="BH27" s="7">
        <f t="shared" si="51"/>
        <v>0</v>
      </c>
      <c r="BI27" s="7">
        <f t="shared" si="51"/>
        <v>0</v>
      </c>
      <c r="BJ27" s="7">
        <f t="shared" si="51"/>
        <v>0</v>
      </c>
      <c r="BK27" s="7">
        <f t="shared" si="51"/>
        <v>0</v>
      </c>
      <c r="BL27" s="7">
        <f t="shared" si="51"/>
        <v>0</v>
      </c>
    </row>
    <row r="28" spans="1:64" s="11" customFormat="1" ht="14.25">
      <c r="A28" s="32" t="s">
        <v>11</v>
      </c>
      <c r="B28" s="9">
        <v>17785700</v>
      </c>
      <c r="C28" s="9"/>
      <c r="D28" s="12">
        <f t="shared" si="12"/>
        <v>2857300</v>
      </c>
      <c r="E28" s="17">
        <f t="shared" si="13"/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7">
        <f t="shared" si="18"/>
        <v>0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17">
        <f t="shared" si="21"/>
        <v>2857300</v>
      </c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>
        <v>2857300</v>
      </c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s="11" customFormat="1" ht="14.25">
      <c r="A29" s="32" t="s">
        <v>12</v>
      </c>
      <c r="B29" s="9">
        <v>2031100</v>
      </c>
      <c r="C29" s="9"/>
      <c r="D29" s="12">
        <f t="shared" si="12"/>
        <v>0</v>
      </c>
      <c r="E29" s="17">
        <f t="shared" si="13"/>
        <v>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7">
        <f t="shared" si="18"/>
        <v>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17">
        <f t="shared" si="21"/>
        <v>0</v>
      </c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s="11" customFormat="1" ht="14.25">
      <c r="A30" s="32" t="s">
        <v>13</v>
      </c>
      <c r="B30" s="9">
        <v>2540300</v>
      </c>
      <c r="C30" s="9"/>
      <c r="D30" s="12">
        <f t="shared" si="12"/>
        <v>0</v>
      </c>
      <c r="E30" s="17">
        <f t="shared" si="13"/>
        <v>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7">
        <f t="shared" si="18"/>
        <v>0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7">
        <f t="shared" si="21"/>
        <v>0</v>
      </c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s="11" customFormat="1" ht="14.25">
      <c r="A31" s="32" t="s">
        <v>14</v>
      </c>
      <c r="B31" s="9">
        <v>507700</v>
      </c>
      <c r="C31" s="9"/>
      <c r="D31" s="12">
        <f t="shared" si="12"/>
        <v>0</v>
      </c>
      <c r="E31" s="17">
        <f t="shared" si="13"/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7">
        <f t="shared" si="18"/>
        <v>0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7">
        <f t="shared" si="21"/>
        <v>0</v>
      </c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s="11" customFormat="1" ht="14.25">
      <c r="A32" s="32" t="s">
        <v>15</v>
      </c>
      <c r="B32" s="9">
        <v>221524800</v>
      </c>
      <c r="C32" s="9"/>
      <c r="D32" s="12">
        <f t="shared" si="12"/>
        <v>825000</v>
      </c>
      <c r="E32" s="17">
        <f t="shared" si="13"/>
        <v>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7">
        <f t="shared" si="18"/>
        <v>0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7">
        <f t="shared" si="21"/>
        <v>825000</v>
      </c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>
        <v>825000</v>
      </c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s="43" customFormat="1">
      <c r="A33" s="45" t="s">
        <v>16</v>
      </c>
      <c r="B33" s="7">
        <v>2144521400</v>
      </c>
      <c r="C33" s="7">
        <f>+C34+C35+C36+C37+C38+C39+C40+C41+C42+C43+C44+C49+C50+C51+C52+C53+C54+C55+C62</f>
        <v>0</v>
      </c>
      <c r="D33" s="17">
        <f t="shared" si="12"/>
        <v>249196446</v>
      </c>
      <c r="E33" s="17">
        <f t="shared" si="13"/>
        <v>127037566</v>
      </c>
      <c r="F33" s="7">
        <f>+F34+F35+F36+F37+F38+F39+F40+F41+F42+F43+F44+F49+F50+F51+F52+F53+F54+F55+F62</f>
        <v>126587566</v>
      </c>
      <c r="G33" s="7">
        <f>+G34+G35+G36+G37+G38+G39+G40+G41+G42+G43+G44+G49+G50+G51+G52+G53+G54+G55+G62</f>
        <v>0</v>
      </c>
      <c r="H33" s="7">
        <f t="shared" ref="H33:L33" si="52">+H34+H35+H36+H37+H38+H39+H40+H41+H42+H43+H44+H49+H50+H51+H52+H53+H54+H55+H62</f>
        <v>0</v>
      </c>
      <c r="I33" s="7">
        <f t="shared" si="52"/>
        <v>0</v>
      </c>
      <c r="J33" s="7">
        <f t="shared" si="52"/>
        <v>0</v>
      </c>
      <c r="K33" s="7">
        <f t="shared" si="52"/>
        <v>0</v>
      </c>
      <c r="L33" s="7">
        <f t="shared" si="52"/>
        <v>0</v>
      </c>
      <c r="M33" s="7">
        <f>+M34+M35+M36+M37+M38+M39+M40+M41+M42+M43+M44+M49+M50+M51+M52+M53+M54+M55+M62</f>
        <v>0</v>
      </c>
      <c r="N33" s="7">
        <f>+N34+N35+N36+N37+N38+N39+N40+N41+N42+N43+N44+N49+N50+N51+N52+N53+N54+N55+N62</f>
        <v>0</v>
      </c>
      <c r="O33" s="7">
        <f t="shared" ref="O33" si="53">+O34+O35+O36+O37+O38+O39+O40+O41+O42+O43+O44+O49+O50+O51+O52+O53+O54+O55+O62</f>
        <v>0</v>
      </c>
      <c r="P33" s="7">
        <f>+P34+P35+P36+P37+P38+P39+P40+P41+P42+P43+P44+P49+P50+P51+P52+P53+P54+P55+P62</f>
        <v>0</v>
      </c>
      <c r="Q33" s="7">
        <f>+Q34+Q35+Q36+Q37+Q38+Q39+Q40+Q41+Q42+Q43+Q44+Q49+Q50+Q51+Q52+Q53+Q54+Q55+Q62</f>
        <v>0</v>
      </c>
      <c r="R33" s="7">
        <f t="shared" ref="R33:S33" si="54">+R34+R35+R36+R37+R38+R39+R40+R41+R42+R43+R44+R49+R50+R51+R52+R53+R54+R55+R62</f>
        <v>0</v>
      </c>
      <c r="S33" s="7">
        <f t="shared" si="54"/>
        <v>0</v>
      </c>
      <c r="T33" s="7">
        <f>+T34+T35+T36+T37+T38+T39+T40+T41+T42+T43+T44+T49+T50+T51+T52+T53+T54+T55+T62</f>
        <v>0</v>
      </c>
      <c r="U33" s="7">
        <f>+U34+U35+U36+U37+U38+U39+U40+U41+U42+U43+U44+U49+U50+U51+U52+U53+U54+U55+U62</f>
        <v>0</v>
      </c>
      <c r="V33" s="7">
        <f t="shared" ref="V33:W33" si="55">+V34+V35+V36+V37+V38+V39+V40+V41+V42+V43+V44+V49+V50+V51+V52+V53+V54+V55+V62</f>
        <v>450000</v>
      </c>
      <c r="W33" s="7">
        <f t="shared" si="55"/>
        <v>0</v>
      </c>
      <c r="X33" s="7">
        <f>+X34+X35+X36+X37+X38+X39+X40+X41+X42+X43+X44+X49+X50+X51+X52+X53+X54+X55+X62</f>
        <v>0</v>
      </c>
      <c r="Y33" s="17">
        <f t="shared" si="18"/>
        <v>0</v>
      </c>
      <c r="Z33" s="7">
        <f>+Z34+Z35+Z36+Z37+Z38+Z39+Z40+Z41+Z42+Z43+Z44+Z49+Z50+Z51+Z52+Z53+Z54+Z55+Z62</f>
        <v>0</v>
      </c>
      <c r="AA33" s="7">
        <f t="shared" ref="AA33:AF33" si="56">+AA34+AA35+AA36+AA37+AA38+AA39+AA40+AA41+AA42+AA43+AA44+AA49+AA50+AA51+AA52+AA53+AA54+AA55+AA62</f>
        <v>0</v>
      </c>
      <c r="AB33" s="7">
        <f t="shared" si="56"/>
        <v>0</v>
      </c>
      <c r="AC33" s="7">
        <f t="shared" si="56"/>
        <v>0</v>
      </c>
      <c r="AD33" s="7">
        <f t="shared" si="56"/>
        <v>0</v>
      </c>
      <c r="AE33" s="7">
        <f t="shared" si="56"/>
        <v>0</v>
      </c>
      <c r="AF33" s="7">
        <f t="shared" si="56"/>
        <v>0</v>
      </c>
      <c r="AG33" s="7">
        <f>+AG34+AG35+AG36+AG37+AG38+AG39+AG40+AG41+AG42+AG43+AG44+AG49+AG50+AG51+AG52+AG53+AG54+AG55+AG62</f>
        <v>0</v>
      </c>
      <c r="AH33" s="7">
        <f t="shared" ref="AH33:BL33" si="57">+AH34+AH35+AH36+AH37+AH38+AH39+AH40+AH41+AH42+AH43+AH44+AH49+AH50+AH51+AH52+AH53+AH54+AH55+AH62</f>
        <v>0</v>
      </c>
      <c r="AI33" s="7">
        <f t="shared" si="57"/>
        <v>0</v>
      </c>
      <c r="AJ33" s="7">
        <f t="shared" si="57"/>
        <v>0</v>
      </c>
      <c r="AK33" s="7">
        <f t="shared" si="57"/>
        <v>0</v>
      </c>
      <c r="AL33" s="7">
        <f t="shared" si="57"/>
        <v>0</v>
      </c>
      <c r="AM33" s="17">
        <f t="shared" si="21"/>
        <v>122158880</v>
      </c>
      <c r="AN33" s="7">
        <f t="shared" si="57"/>
        <v>0</v>
      </c>
      <c r="AO33" s="7">
        <f t="shared" si="57"/>
        <v>0</v>
      </c>
      <c r="AP33" s="7">
        <f t="shared" si="57"/>
        <v>2844400</v>
      </c>
      <c r="AQ33" s="7">
        <f t="shared" si="57"/>
        <v>0</v>
      </c>
      <c r="AR33" s="7">
        <f t="shared" si="57"/>
        <v>0</v>
      </c>
      <c r="AS33" s="7">
        <f t="shared" si="57"/>
        <v>335500</v>
      </c>
      <c r="AT33" s="7">
        <f t="shared" si="57"/>
        <v>0</v>
      </c>
      <c r="AU33" s="7">
        <f t="shared" si="57"/>
        <v>0</v>
      </c>
      <c r="AV33" s="7">
        <f t="shared" si="57"/>
        <v>5537330</v>
      </c>
      <c r="AW33" s="7">
        <f t="shared" si="57"/>
        <v>0</v>
      </c>
      <c r="AX33" s="7">
        <f t="shared" si="57"/>
        <v>10100000</v>
      </c>
      <c r="AY33" s="7">
        <f t="shared" si="57"/>
        <v>0</v>
      </c>
      <c r="AZ33" s="7">
        <f t="shared" si="57"/>
        <v>9959400</v>
      </c>
      <c r="BA33" s="7">
        <f t="shared" si="57"/>
        <v>143000</v>
      </c>
      <c r="BB33" s="7">
        <f t="shared" si="57"/>
        <v>0</v>
      </c>
      <c r="BC33" s="7">
        <f t="shared" si="57"/>
        <v>0</v>
      </c>
      <c r="BD33" s="7">
        <f t="shared" si="57"/>
        <v>0</v>
      </c>
      <c r="BE33" s="7">
        <f t="shared" si="57"/>
        <v>0</v>
      </c>
      <c r="BF33" s="7">
        <f t="shared" si="57"/>
        <v>0</v>
      </c>
      <c r="BG33" s="7">
        <f t="shared" si="57"/>
        <v>60648000</v>
      </c>
      <c r="BH33" s="7">
        <f t="shared" si="57"/>
        <v>0</v>
      </c>
      <c r="BI33" s="7">
        <f t="shared" si="57"/>
        <v>3500000</v>
      </c>
      <c r="BJ33" s="7">
        <f t="shared" si="57"/>
        <v>0</v>
      </c>
      <c r="BK33" s="7">
        <f t="shared" si="57"/>
        <v>29091250</v>
      </c>
      <c r="BL33" s="7">
        <f t="shared" si="57"/>
        <v>0</v>
      </c>
    </row>
    <row r="34" spans="1:64" s="11" customFormat="1" ht="14.25">
      <c r="A34" s="32" t="s">
        <v>17</v>
      </c>
      <c r="B34" s="9">
        <v>36769200</v>
      </c>
      <c r="C34" s="9"/>
      <c r="D34" s="12">
        <f t="shared" si="12"/>
        <v>82000</v>
      </c>
      <c r="E34" s="17">
        <f t="shared" si="13"/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7">
        <f t="shared" si="18"/>
        <v>0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17">
        <f t="shared" si="21"/>
        <v>82000</v>
      </c>
      <c r="AN34" s="9"/>
      <c r="AO34" s="9"/>
      <c r="AP34" s="9"/>
      <c r="AQ34" s="9"/>
      <c r="AR34" s="9"/>
      <c r="AS34" s="9">
        <v>82000</v>
      </c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s="11" customFormat="1" ht="14.25">
      <c r="A35" s="32" t="s">
        <v>18</v>
      </c>
      <c r="B35" s="9">
        <v>116115900</v>
      </c>
      <c r="C35" s="9"/>
      <c r="D35" s="12">
        <f t="shared" si="12"/>
        <v>0</v>
      </c>
      <c r="E35" s="17">
        <f t="shared" si="13"/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7">
        <f t="shared" si="18"/>
        <v>0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7">
        <f t="shared" si="21"/>
        <v>0</v>
      </c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s="11" customFormat="1" ht="14.25">
      <c r="A36" s="32" t="s">
        <v>19</v>
      </c>
      <c r="B36" s="9">
        <v>326965400</v>
      </c>
      <c r="C36" s="9"/>
      <c r="D36" s="12">
        <f t="shared" si="12"/>
        <v>0</v>
      </c>
      <c r="E36" s="17">
        <f t="shared" si="13"/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7">
        <f t="shared" si="18"/>
        <v>0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17">
        <f t="shared" si="21"/>
        <v>0</v>
      </c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s="11" customFormat="1" ht="14.25">
      <c r="A37" s="32" t="s">
        <v>20</v>
      </c>
      <c r="B37" s="9">
        <v>389741600</v>
      </c>
      <c r="C37" s="9"/>
      <c r="D37" s="12">
        <f t="shared" si="12"/>
        <v>0</v>
      </c>
      <c r="E37" s="17">
        <f t="shared" si="13"/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7">
        <f t="shared" si="18"/>
        <v>0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7">
        <f t="shared" si="21"/>
        <v>0</v>
      </c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s="11" customFormat="1" ht="14.25">
      <c r="A38" s="32" t="s">
        <v>21</v>
      </c>
      <c r="B38" s="9">
        <v>35495800</v>
      </c>
      <c r="C38" s="9"/>
      <c r="D38" s="12">
        <f t="shared" si="12"/>
        <v>0</v>
      </c>
      <c r="E38" s="17">
        <f t="shared" si="13"/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7">
        <f t="shared" si="18"/>
        <v>0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7">
        <f t="shared" si="21"/>
        <v>0</v>
      </c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s="11" customFormat="1" ht="14.25">
      <c r="A39" s="32" t="s">
        <v>22</v>
      </c>
      <c r="B39" s="9">
        <v>32693000</v>
      </c>
      <c r="C39" s="9"/>
      <c r="D39" s="12">
        <f t="shared" si="12"/>
        <v>0</v>
      </c>
      <c r="E39" s="17">
        <f t="shared" si="13"/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7">
        <f t="shared" si="18"/>
        <v>0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7">
        <f t="shared" si="21"/>
        <v>0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s="11" customFormat="1" ht="14.25">
      <c r="A40" s="32" t="s">
        <v>23</v>
      </c>
      <c r="B40" s="9">
        <v>48314500</v>
      </c>
      <c r="C40" s="9"/>
      <c r="D40" s="12">
        <f t="shared" si="12"/>
        <v>0</v>
      </c>
      <c r="E40" s="17">
        <f t="shared" si="13"/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7">
        <f t="shared" si="18"/>
        <v>0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7">
        <f t="shared" si="21"/>
        <v>0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s="11" customFormat="1" ht="14.25">
      <c r="A41" s="32" t="s">
        <v>24</v>
      </c>
      <c r="B41" s="9">
        <v>742700</v>
      </c>
      <c r="C41" s="9"/>
      <c r="D41" s="12">
        <f t="shared" si="12"/>
        <v>0</v>
      </c>
      <c r="E41" s="17">
        <f t="shared" si="13"/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7">
        <f t="shared" si="18"/>
        <v>0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7">
        <f t="shared" si="21"/>
        <v>0</v>
      </c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s="11" customFormat="1" ht="14.25">
      <c r="A42" s="32" t="s">
        <v>25</v>
      </c>
      <c r="B42" s="9">
        <v>6029700</v>
      </c>
      <c r="C42" s="9"/>
      <c r="D42" s="12">
        <f t="shared" si="12"/>
        <v>0</v>
      </c>
      <c r="E42" s="17">
        <f t="shared" si="13"/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7">
        <f t="shared" si="18"/>
        <v>0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17">
        <f t="shared" si="21"/>
        <v>0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s="11" customFormat="1" ht="14.25">
      <c r="A43" s="32" t="s">
        <v>26</v>
      </c>
      <c r="B43" s="9">
        <v>6567600</v>
      </c>
      <c r="C43" s="9"/>
      <c r="D43" s="12">
        <f t="shared" si="12"/>
        <v>0</v>
      </c>
      <c r="E43" s="17">
        <f t="shared" si="13"/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7">
        <f t="shared" si="18"/>
        <v>0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17">
        <f t="shared" si="21"/>
        <v>0</v>
      </c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s="43" customFormat="1">
      <c r="A44" s="45" t="s">
        <v>27</v>
      </c>
      <c r="B44" s="7">
        <v>31880400</v>
      </c>
      <c r="C44" s="7">
        <f>+C45+C46+C47+C48</f>
        <v>0</v>
      </c>
      <c r="D44" s="17">
        <f t="shared" si="12"/>
        <v>69959400</v>
      </c>
      <c r="E44" s="17">
        <f t="shared" si="13"/>
        <v>0</v>
      </c>
      <c r="F44" s="7">
        <f>+F45+F46+F47+F48</f>
        <v>0</v>
      </c>
      <c r="G44" s="7">
        <f>+G45+G46+G47+G48</f>
        <v>0</v>
      </c>
      <c r="H44" s="7">
        <f t="shared" ref="H44:L44" si="58">+H45+H46+H47+H48</f>
        <v>0</v>
      </c>
      <c r="I44" s="7">
        <f t="shared" si="58"/>
        <v>0</v>
      </c>
      <c r="J44" s="7">
        <f t="shared" si="58"/>
        <v>0</v>
      </c>
      <c r="K44" s="7">
        <f t="shared" si="58"/>
        <v>0</v>
      </c>
      <c r="L44" s="7">
        <f t="shared" si="58"/>
        <v>0</v>
      </c>
      <c r="M44" s="7">
        <f>+M45+M46+M47+M48</f>
        <v>0</v>
      </c>
      <c r="N44" s="7">
        <f>+N45+N46+N47+N48</f>
        <v>0</v>
      </c>
      <c r="O44" s="7">
        <f t="shared" ref="O44" si="59">+O45+O46+O47+O48</f>
        <v>0</v>
      </c>
      <c r="P44" s="7">
        <f>+P45+P46+P47+P48</f>
        <v>0</v>
      </c>
      <c r="Q44" s="7">
        <f>+Q45+Q46+Q47+Q48</f>
        <v>0</v>
      </c>
      <c r="R44" s="7">
        <f t="shared" ref="R44:S44" si="60">+R45+R46+R47+R48</f>
        <v>0</v>
      </c>
      <c r="S44" s="7">
        <f t="shared" si="60"/>
        <v>0</v>
      </c>
      <c r="T44" s="7">
        <f>+T45+T46+T47+T48</f>
        <v>0</v>
      </c>
      <c r="U44" s="7">
        <f>+U45+U46+U47+U48</f>
        <v>0</v>
      </c>
      <c r="V44" s="7">
        <f t="shared" ref="V44:W44" si="61">+V45+V46+V47+V48</f>
        <v>0</v>
      </c>
      <c r="W44" s="7">
        <f t="shared" si="61"/>
        <v>0</v>
      </c>
      <c r="X44" s="7">
        <f>+X45+X46+X47+X48</f>
        <v>0</v>
      </c>
      <c r="Y44" s="17">
        <f t="shared" si="18"/>
        <v>0</v>
      </c>
      <c r="Z44" s="7">
        <f>+Z45+Z46+Z47+Z48</f>
        <v>0</v>
      </c>
      <c r="AA44" s="7">
        <f t="shared" ref="AA44:AF44" si="62">+AA45+AA46+AA47+AA48</f>
        <v>0</v>
      </c>
      <c r="AB44" s="7">
        <f t="shared" si="62"/>
        <v>0</v>
      </c>
      <c r="AC44" s="7">
        <f t="shared" si="62"/>
        <v>0</v>
      </c>
      <c r="AD44" s="7">
        <f t="shared" si="62"/>
        <v>0</v>
      </c>
      <c r="AE44" s="7">
        <f t="shared" si="62"/>
        <v>0</v>
      </c>
      <c r="AF44" s="7">
        <f t="shared" si="62"/>
        <v>0</v>
      </c>
      <c r="AG44" s="7">
        <f>+AG45+AG46+AG47+AG48</f>
        <v>0</v>
      </c>
      <c r="AH44" s="7">
        <f t="shared" ref="AH44:BL44" si="63">+AH45+AH46+AH47+AH48</f>
        <v>0</v>
      </c>
      <c r="AI44" s="7">
        <f t="shared" si="63"/>
        <v>0</v>
      </c>
      <c r="AJ44" s="7">
        <f t="shared" si="63"/>
        <v>0</v>
      </c>
      <c r="AK44" s="7">
        <f t="shared" si="63"/>
        <v>0</v>
      </c>
      <c r="AL44" s="7">
        <f t="shared" si="63"/>
        <v>0</v>
      </c>
      <c r="AM44" s="17">
        <f t="shared" si="21"/>
        <v>69959400</v>
      </c>
      <c r="AN44" s="7">
        <f t="shared" si="63"/>
        <v>0</v>
      </c>
      <c r="AO44" s="7">
        <f t="shared" si="63"/>
        <v>0</v>
      </c>
      <c r="AP44" s="7">
        <f t="shared" si="63"/>
        <v>0</v>
      </c>
      <c r="AQ44" s="7">
        <f t="shared" si="63"/>
        <v>0</v>
      </c>
      <c r="AR44" s="7">
        <f t="shared" si="63"/>
        <v>0</v>
      </c>
      <c r="AS44" s="7">
        <f t="shared" si="63"/>
        <v>0</v>
      </c>
      <c r="AT44" s="7">
        <f t="shared" si="63"/>
        <v>0</v>
      </c>
      <c r="AU44" s="7">
        <f t="shared" si="63"/>
        <v>0</v>
      </c>
      <c r="AV44" s="7">
        <f t="shared" si="63"/>
        <v>0</v>
      </c>
      <c r="AW44" s="7">
        <f t="shared" si="63"/>
        <v>0</v>
      </c>
      <c r="AX44" s="7">
        <f t="shared" si="63"/>
        <v>0</v>
      </c>
      <c r="AY44" s="7">
        <f t="shared" si="63"/>
        <v>0</v>
      </c>
      <c r="AZ44" s="7">
        <f t="shared" si="63"/>
        <v>9959400</v>
      </c>
      <c r="BA44" s="7">
        <f t="shared" si="63"/>
        <v>0</v>
      </c>
      <c r="BB44" s="7">
        <f t="shared" si="63"/>
        <v>0</v>
      </c>
      <c r="BC44" s="7">
        <f t="shared" si="63"/>
        <v>0</v>
      </c>
      <c r="BD44" s="7">
        <f t="shared" si="63"/>
        <v>0</v>
      </c>
      <c r="BE44" s="7">
        <f t="shared" si="63"/>
        <v>0</v>
      </c>
      <c r="BF44" s="7">
        <f t="shared" si="63"/>
        <v>0</v>
      </c>
      <c r="BG44" s="7">
        <f t="shared" si="63"/>
        <v>60000000</v>
      </c>
      <c r="BH44" s="7">
        <f t="shared" si="63"/>
        <v>0</v>
      </c>
      <c r="BI44" s="7">
        <f t="shared" si="63"/>
        <v>0</v>
      </c>
      <c r="BJ44" s="7">
        <f t="shared" si="63"/>
        <v>0</v>
      </c>
      <c r="BK44" s="7">
        <f t="shared" si="63"/>
        <v>0</v>
      </c>
      <c r="BL44" s="7">
        <f t="shared" si="63"/>
        <v>0</v>
      </c>
    </row>
    <row r="45" spans="1:64" s="11" customFormat="1" ht="14.25">
      <c r="A45" s="32" t="s">
        <v>28</v>
      </c>
      <c r="B45" s="9">
        <v>27121800</v>
      </c>
      <c r="C45" s="9"/>
      <c r="D45" s="12">
        <f t="shared" si="12"/>
        <v>69959400</v>
      </c>
      <c r="E45" s="17">
        <f t="shared" si="13"/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7">
        <f t="shared" si="18"/>
        <v>0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17">
        <f t="shared" si="21"/>
        <v>69959400</v>
      </c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>
        <v>9959400</v>
      </c>
      <c r="BA45" s="9"/>
      <c r="BB45" s="9"/>
      <c r="BC45" s="9"/>
      <c r="BD45" s="9"/>
      <c r="BE45" s="9"/>
      <c r="BF45" s="9"/>
      <c r="BG45" s="9">
        <v>60000000</v>
      </c>
      <c r="BH45" s="9"/>
      <c r="BI45" s="9"/>
      <c r="BJ45" s="9"/>
      <c r="BK45" s="9"/>
      <c r="BL45" s="9"/>
    </row>
    <row r="46" spans="1:64" s="11" customFormat="1" ht="14.25">
      <c r="A46" s="32" t="s">
        <v>29</v>
      </c>
      <c r="B46" s="9">
        <v>0</v>
      </c>
      <c r="C46" s="9"/>
      <c r="D46" s="12">
        <f t="shared" si="12"/>
        <v>0</v>
      </c>
      <c r="E46" s="17">
        <f t="shared" si="13"/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7">
        <f t="shared" si="18"/>
        <v>0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17">
        <f t="shared" si="21"/>
        <v>0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s="11" customFormat="1" ht="14.25">
      <c r="A47" s="32" t="s">
        <v>30</v>
      </c>
      <c r="B47" s="9">
        <v>2056800</v>
      </c>
      <c r="C47" s="9"/>
      <c r="D47" s="12">
        <f t="shared" si="12"/>
        <v>0</v>
      </c>
      <c r="E47" s="17">
        <f t="shared" si="13"/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7">
        <f t="shared" si="18"/>
        <v>0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17">
        <f t="shared" si="21"/>
        <v>0</v>
      </c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s="11" customFormat="1" ht="14.25">
      <c r="A48" s="32" t="s">
        <v>31</v>
      </c>
      <c r="B48" s="9">
        <v>2701800</v>
      </c>
      <c r="C48" s="9"/>
      <c r="D48" s="12">
        <f t="shared" si="12"/>
        <v>0</v>
      </c>
      <c r="E48" s="17">
        <f t="shared" si="13"/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7">
        <f t="shared" si="18"/>
        <v>0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17">
        <f t="shared" si="21"/>
        <v>0</v>
      </c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s="11" customFormat="1" ht="14.25">
      <c r="A49" s="32" t="s">
        <v>32</v>
      </c>
      <c r="B49" s="9">
        <v>396962000</v>
      </c>
      <c r="C49" s="9"/>
      <c r="D49" s="12">
        <f t="shared" si="12"/>
        <v>36611250</v>
      </c>
      <c r="E49" s="17">
        <f t="shared" si="13"/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7">
        <f t="shared" si="18"/>
        <v>0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7">
        <f t="shared" si="21"/>
        <v>36611250</v>
      </c>
      <c r="AN49" s="9"/>
      <c r="AO49" s="9"/>
      <c r="AP49" s="9"/>
      <c r="AQ49" s="9"/>
      <c r="AR49" s="9"/>
      <c r="AS49" s="9">
        <v>0</v>
      </c>
      <c r="AT49" s="9"/>
      <c r="AU49" s="9"/>
      <c r="AV49" s="9"/>
      <c r="AW49" s="9"/>
      <c r="AX49" s="9">
        <v>10100000</v>
      </c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>
        <v>26511250</v>
      </c>
      <c r="BL49" s="9"/>
    </row>
    <row r="50" spans="1:64" s="11" customFormat="1" ht="14.25">
      <c r="A50" s="32" t="s">
        <v>33</v>
      </c>
      <c r="B50" s="9">
        <v>158641900</v>
      </c>
      <c r="C50" s="9"/>
      <c r="D50" s="12">
        <f t="shared" si="12"/>
        <v>4023830</v>
      </c>
      <c r="E50" s="17">
        <f t="shared" si="13"/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7">
        <f t="shared" si="18"/>
        <v>0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7">
        <f t="shared" si="21"/>
        <v>4023830</v>
      </c>
      <c r="AN50" s="9"/>
      <c r="AO50" s="9"/>
      <c r="AP50" s="9"/>
      <c r="AQ50" s="9"/>
      <c r="AR50" s="9"/>
      <c r="AS50" s="9">
        <v>218500</v>
      </c>
      <c r="AT50" s="9"/>
      <c r="AU50" s="9"/>
      <c r="AV50" s="9">
        <v>577330</v>
      </c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>
        <v>648000</v>
      </c>
      <c r="BH50" s="9"/>
      <c r="BI50" s="9"/>
      <c r="BJ50" s="9"/>
      <c r="BK50" s="9">
        <v>2580000</v>
      </c>
      <c r="BL50" s="9"/>
    </row>
    <row r="51" spans="1:64" s="11" customFormat="1" ht="14.25">
      <c r="A51" s="32" t="s">
        <v>34</v>
      </c>
      <c r="B51" s="9">
        <v>1710700</v>
      </c>
      <c r="C51" s="9"/>
      <c r="D51" s="12">
        <f t="shared" si="12"/>
        <v>0</v>
      </c>
      <c r="E51" s="17">
        <f t="shared" si="13"/>
        <v>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7">
        <f t="shared" si="18"/>
        <v>0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17">
        <f t="shared" si="21"/>
        <v>0</v>
      </c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s="11" customFormat="1" ht="14.25">
      <c r="A52" s="32" t="s">
        <v>35</v>
      </c>
      <c r="B52" s="9">
        <v>45396500</v>
      </c>
      <c r="C52" s="9"/>
      <c r="D52" s="12">
        <f t="shared" si="12"/>
        <v>0</v>
      </c>
      <c r="E52" s="17">
        <f t="shared" si="13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7">
        <f t="shared" si="18"/>
        <v>0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17">
        <f t="shared" si="21"/>
        <v>0</v>
      </c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s="11" customFormat="1" ht="14.25">
      <c r="A53" s="32" t="s">
        <v>36</v>
      </c>
      <c r="B53" s="9">
        <v>120000</v>
      </c>
      <c r="C53" s="9"/>
      <c r="D53" s="12">
        <f t="shared" si="12"/>
        <v>0</v>
      </c>
      <c r="E53" s="17">
        <f t="shared" si="13"/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7">
        <f t="shared" si="18"/>
        <v>0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17">
        <f t="shared" si="21"/>
        <v>0</v>
      </c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s="11" customFormat="1" ht="14.25">
      <c r="A54" s="32" t="s">
        <v>37</v>
      </c>
      <c r="B54" s="9">
        <v>6170500</v>
      </c>
      <c r="C54" s="9"/>
      <c r="D54" s="12">
        <f t="shared" si="12"/>
        <v>0</v>
      </c>
      <c r="E54" s="17">
        <f t="shared" si="13"/>
        <v>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17">
        <f t="shared" si="18"/>
        <v>0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17">
        <f t="shared" si="21"/>
        <v>0</v>
      </c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64" s="43" customFormat="1">
      <c r="A55" s="45" t="s">
        <v>38</v>
      </c>
      <c r="B55" s="7">
        <v>500770400</v>
      </c>
      <c r="C55" s="7">
        <f>+C56+C57+C58+C59+C60+C61</f>
        <v>0</v>
      </c>
      <c r="D55" s="17">
        <f t="shared" si="12"/>
        <v>143000</v>
      </c>
      <c r="E55" s="17">
        <f t="shared" si="13"/>
        <v>0</v>
      </c>
      <c r="F55" s="7">
        <f>+F56+F57+F58+F59+F60+F61</f>
        <v>0</v>
      </c>
      <c r="G55" s="7">
        <f>+G56+G57+G58+G59+G60+G61</f>
        <v>0</v>
      </c>
      <c r="H55" s="7">
        <f t="shared" ref="H55:L55" si="64">+H56+H57+H58+H59+H60+H61</f>
        <v>0</v>
      </c>
      <c r="I55" s="7">
        <f t="shared" si="64"/>
        <v>0</v>
      </c>
      <c r="J55" s="7">
        <f t="shared" si="64"/>
        <v>0</v>
      </c>
      <c r="K55" s="7">
        <f t="shared" si="64"/>
        <v>0</v>
      </c>
      <c r="L55" s="7">
        <f t="shared" si="64"/>
        <v>0</v>
      </c>
      <c r="M55" s="7">
        <f>+M56+M57+M58+M59+M60+M61</f>
        <v>0</v>
      </c>
      <c r="N55" s="7">
        <f>+N56+N57+N58+N59+N60+N61</f>
        <v>0</v>
      </c>
      <c r="O55" s="7">
        <f t="shared" ref="O55" si="65">+O56+O57+O58+O59+O60+O61</f>
        <v>0</v>
      </c>
      <c r="P55" s="7">
        <f>+P56+P57+P58+P59+P60+P61</f>
        <v>0</v>
      </c>
      <c r="Q55" s="7">
        <f>+Q56+Q57+Q58+Q59+Q60+Q61</f>
        <v>0</v>
      </c>
      <c r="R55" s="7">
        <f t="shared" ref="R55:S55" si="66">+R56+R57+R58+R59+R60+R61</f>
        <v>0</v>
      </c>
      <c r="S55" s="7">
        <f t="shared" si="66"/>
        <v>0</v>
      </c>
      <c r="T55" s="7">
        <f>+T56+T57+T58+T59+T60+T61</f>
        <v>0</v>
      </c>
      <c r="U55" s="7">
        <f>+U56+U57+U58+U59+U60+U61</f>
        <v>0</v>
      </c>
      <c r="V55" s="7">
        <f t="shared" ref="V55:W55" si="67">+V56+V57+V58+V59+V60+V61</f>
        <v>0</v>
      </c>
      <c r="W55" s="7">
        <f t="shared" si="67"/>
        <v>0</v>
      </c>
      <c r="X55" s="7">
        <f>+X56+X57+X58+X59+X60+X61</f>
        <v>0</v>
      </c>
      <c r="Y55" s="17">
        <f t="shared" si="18"/>
        <v>0</v>
      </c>
      <c r="Z55" s="7">
        <f>+Z56+Z57+Z58+Z59+Z60+Z61</f>
        <v>0</v>
      </c>
      <c r="AA55" s="7">
        <f t="shared" ref="AA55:AF55" si="68">+AA56+AA57+AA58+AA59+AA60+AA61</f>
        <v>0</v>
      </c>
      <c r="AB55" s="7">
        <f t="shared" si="68"/>
        <v>0</v>
      </c>
      <c r="AC55" s="7">
        <f t="shared" si="68"/>
        <v>0</v>
      </c>
      <c r="AD55" s="7">
        <f t="shared" si="68"/>
        <v>0</v>
      </c>
      <c r="AE55" s="7">
        <f t="shared" si="68"/>
        <v>0</v>
      </c>
      <c r="AF55" s="7">
        <f t="shared" si="68"/>
        <v>0</v>
      </c>
      <c r="AG55" s="7">
        <f>+AG56+AG57+AG58+AG59+AG60+AG61</f>
        <v>0</v>
      </c>
      <c r="AH55" s="7">
        <f t="shared" ref="AH55:BL55" si="69">+AH56+AH57+AH58+AH59+AH60+AH61</f>
        <v>0</v>
      </c>
      <c r="AI55" s="7">
        <f t="shared" si="69"/>
        <v>0</v>
      </c>
      <c r="AJ55" s="7">
        <f t="shared" si="69"/>
        <v>0</v>
      </c>
      <c r="AK55" s="7">
        <f t="shared" si="69"/>
        <v>0</v>
      </c>
      <c r="AL55" s="7">
        <f t="shared" si="69"/>
        <v>0</v>
      </c>
      <c r="AM55" s="17">
        <f t="shared" si="21"/>
        <v>143000</v>
      </c>
      <c r="AN55" s="7">
        <f t="shared" si="69"/>
        <v>0</v>
      </c>
      <c r="AO55" s="7">
        <f t="shared" si="69"/>
        <v>0</v>
      </c>
      <c r="AP55" s="7">
        <f t="shared" si="69"/>
        <v>0</v>
      </c>
      <c r="AQ55" s="7">
        <f t="shared" si="69"/>
        <v>0</v>
      </c>
      <c r="AR55" s="7">
        <f t="shared" si="69"/>
        <v>0</v>
      </c>
      <c r="AS55" s="7">
        <f t="shared" si="69"/>
        <v>0</v>
      </c>
      <c r="AT55" s="7">
        <f t="shared" si="69"/>
        <v>0</v>
      </c>
      <c r="AU55" s="7">
        <f t="shared" si="69"/>
        <v>0</v>
      </c>
      <c r="AV55" s="7">
        <f t="shared" si="69"/>
        <v>0</v>
      </c>
      <c r="AW55" s="7">
        <f t="shared" si="69"/>
        <v>0</v>
      </c>
      <c r="AX55" s="7">
        <f t="shared" si="69"/>
        <v>0</v>
      </c>
      <c r="AY55" s="7">
        <f t="shared" si="69"/>
        <v>0</v>
      </c>
      <c r="AZ55" s="7">
        <f t="shared" si="69"/>
        <v>0</v>
      </c>
      <c r="BA55" s="7">
        <f t="shared" si="69"/>
        <v>143000</v>
      </c>
      <c r="BB55" s="7">
        <f t="shared" si="69"/>
        <v>0</v>
      </c>
      <c r="BC55" s="7">
        <f t="shared" si="69"/>
        <v>0</v>
      </c>
      <c r="BD55" s="7">
        <f t="shared" si="69"/>
        <v>0</v>
      </c>
      <c r="BE55" s="7">
        <f t="shared" si="69"/>
        <v>0</v>
      </c>
      <c r="BF55" s="7">
        <f t="shared" si="69"/>
        <v>0</v>
      </c>
      <c r="BG55" s="7">
        <f t="shared" si="69"/>
        <v>0</v>
      </c>
      <c r="BH55" s="7">
        <f t="shared" si="69"/>
        <v>0</v>
      </c>
      <c r="BI55" s="7">
        <f t="shared" si="69"/>
        <v>0</v>
      </c>
      <c r="BJ55" s="7">
        <f t="shared" si="69"/>
        <v>0</v>
      </c>
      <c r="BK55" s="7">
        <f t="shared" si="69"/>
        <v>0</v>
      </c>
      <c r="BL55" s="7">
        <f t="shared" si="69"/>
        <v>0</v>
      </c>
    </row>
    <row r="56" spans="1:64" s="11" customFormat="1" ht="14.25">
      <c r="A56" s="32" t="s">
        <v>39</v>
      </c>
      <c r="B56" s="9">
        <v>5870000</v>
      </c>
      <c r="C56" s="9"/>
      <c r="D56" s="12">
        <f t="shared" si="12"/>
        <v>0</v>
      </c>
      <c r="E56" s="17">
        <f t="shared" si="13"/>
        <v>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17">
        <f t="shared" si="18"/>
        <v>0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7">
        <f t="shared" si="21"/>
        <v>0</v>
      </c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s="11" customFormat="1" ht="14.25">
      <c r="A57" s="32" t="s">
        <v>40</v>
      </c>
      <c r="B57" s="9">
        <v>490817700</v>
      </c>
      <c r="C57" s="9"/>
      <c r="D57" s="12">
        <f t="shared" si="12"/>
        <v>0</v>
      </c>
      <c r="E57" s="17">
        <f t="shared" si="13"/>
        <v>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17">
        <f t="shared" si="18"/>
        <v>0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7">
        <f t="shared" si="21"/>
        <v>0</v>
      </c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s="11" customFormat="1" ht="14.25">
      <c r="A58" s="32" t="s">
        <v>41</v>
      </c>
      <c r="B58" s="9">
        <v>2846700</v>
      </c>
      <c r="C58" s="9"/>
      <c r="D58" s="12">
        <f t="shared" si="12"/>
        <v>0</v>
      </c>
      <c r="E58" s="17">
        <f t="shared" si="13"/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17">
        <f t="shared" si="18"/>
        <v>0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7">
        <f t="shared" si="21"/>
        <v>0</v>
      </c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s="11" customFormat="1" ht="14.25">
      <c r="A59" s="32" t="s">
        <v>42</v>
      </c>
      <c r="B59" s="9">
        <v>0</v>
      </c>
      <c r="C59" s="9"/>
      <c r="D59" s="12">
        <f t="shared" si="12"/>
        <v>0</v>
      </c>
      <c r="E59" s="17">
        <f t="shared" si="13"/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17">
        <f t="shared" si="18"/>
        <v>0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17">
        <f t="shared" si="21"/>
        <v>0</v>
      </c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s="11" customFormat="1" ht="14.25">
      <c r="A60" s="32" t="s">
        <v>43</v>
      </c>
      <c r="B60" s="9">
        <v>1236000</v>
      </c>
      <c r="C60" s="9"/>
      <c r="D60" s="12">
        <f t="shared" si="12"/>
        <v>0</v>
      </c>
      <c r="E60" s="17">
        <f t="shared" si="13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17">
        <f t="shared" si="18"/>
        <v>0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17">
        <f t="shared" si="21"/>
        <v>0</v>
      </c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s="11" customFormat="1" ht="14.25">
      <c r="A61" s="32" t="s">
        <v>44</v>
      </c>
      <c r="B61" s="9">
        <v>0</v>
      </c>
      <c r="C61" s="9"/>
      <c r="D61" s="12">
        <f t="shared" si="12"/>
        <v>143000</v>
      </c>
      <c r="E61" s="17">
        <f t="shared" si="13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7">
        <f t="shared" si="18"/>
        <v>0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7">
        <f t="shared" si="21"/>
        <v>143000</v>
      </c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>
        <v>143000</v>
      </c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s="11" customFormat="1" ht="14.25">
      <c r="A62" s="32" t="s">
        <v>45</v>
      </c>
      <c r="B62" s="9">
        <v>3433600</v>
      </c>
      <c r="C62" s="9"/>
      <c r="D62" s="12">
        <f t="shared" si="12"/>
        <v>138376966</v>
      </c>
      <c r="E62" s="17">
        <f t="shared" si="13"/>
        <v>127037566</v>
      </c>
      <c r="F62" s="9">
        <v>126587566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v>450000</v>
      </c>
      <c r="W62" s="9"/>
      <c r="X62" s="9"/>
      <c r="Y62" s="17">
        <f t="shared" si="18"/>
        <v>0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7">
        <f t="shared" si="21"/>
        <v>11339400</v>
      </c>
      <c r="AN62" s="9"/>
      <c r="AO62" s="9"/>
      <c r="AP62" s="9">
        <v>2844400</v>
      </c>
      <c r="AQ62" s="9"/>
      <c r="AR62" s="9"/>
      <c r="AS62" s="9">
        <v>35000</v>
      </c>
      <c r="AT62" s="9"/>
      <c r="AU62" s="9"/>
      <c r="AV62" s="9">
        <v>4960000</v>
      </c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>
        <v>3500000</v>
      </c>
      <c r="BJ62" s="9"/>
      <c r="BK62" s="9"/>
      <c r="BL62" s="9"/>
    </row>
    <row r="63" spans="1:64" s="11" customFormat="1" ht="14.25">
      <c r="A63" s="45" t="s">
        <v>46</v>
      </c>
      <c r="B63" s="7">
        <v>480864200</v>
      </c>
      <c r="C63" s="7">
        <f>+C64+C71+C73</f>
        <v>0</v>
      </c>
      <c r="D63" s="12">
        <f t="shared" si="12"/>
        <v>0</v>
      </c>
      <c r="E63" s="17">
        <f t="shared" si="13"/>
        <v>0</v>
      </c>
      <c r="F63" s="7">
        <f>+F64+F71+F73</f>
        <v>0</v>
      </c>
      <c r="G63" s="7">
        <f>+G64+G71+G73</f>
        <v>0</v>
      </c>
      <c r="H63" s="7">
        <f t="shared" ref="H63:L63" si="70">+H64+H71+H73</f>
        <v>0</v>
      </c>
      <c r="I63" s="7">
        <f t="shared" si="70"/>
        <v>0</v>
      </c>
      <c r="J63" s="7">
        <f t="shared" si="70"/>
        <v>0</v>
      </c>
      <c r="K63" s="7">
        <f t="shared" si="70"/>
        <v>0</v>
      </c>
      <c r="L63" s="7">
        <f t="shared" si="70"/>
        <v>0</v>
      </c>
      <c r="M63" s="7">
        <f>+M64+M71+M73</f>
        <v>0</v>
      </c>
      <c r="N63" s="7">
        <f>+N64+N71+N73</f>
        <v>0</v>
      </c>
      <c r="O63" s="7">
        <f t="shared" ref="O63" si="71">+O64+O71+O73</f>
        <v>0</v>
      </c>
      <c r="P63" s="7">
        <f>+P64+P71+P73</f>
        <v>0</v>
      </c>
      <c r="Q63" s="7">
        <f>+Q64+Q71+Q73</f>
        <v>0</v>
      </c>
      <c r="R63" s="7">
        <f t="shared" ref="R63:S63" si="72">+R64+R71+R73</f>
        <v>0</v>
      </c>
      <c r="S63" s="7">
        <f t="shared" si="72"/>
        <v>0</v>
      </c>
      <c r="T63" s="7">
        <f>+T64+T71+T73</f>
        <v>0</v>
      </c>
      <c r="U63" s="7">
        <f>+U64+U71+U73</f>
        <v>0</v>
      </c>
      <c r="V63" s="7">
        <f t="shared" ref="V63:W63" si="73">+V64+V71+V73</f>
        <v>0</v>
      </c>
      <c r="W63" s="7">
        <f t="shared" si="73"/>
        <v>0</v>
      </c>
      <c r="X63" s="7">
        <f>+X64+X71+X73</f>
        <v>0</v>
      </c>
      <c r="Y63" s="17">
        <f t="shared" si="18"/>
        <v>0</v>
      </c>
      <c r="Z63" s="7">
        <f>+Z64+Z71+Z73</f>
        <v>0</v>
      </c>
      <c r="AA63" s="7">
        <f t="shared" ref="AA63:AF63" si="74">+AA64+AA71+AA73</f>
        <v>0</v>
      </c>
      <c r="AB63" s="7">
        <f t="shared" si="74"/>
        <v>0</v>
      </c>
      <c r="AC63" s="7">
        <f t="shared" si="74"/>
        <v>0</v>
      </c>
      <c r="AD63" s="7">
        <f t="shared" si="74"/>
        <v>0</v>
      </c>
      <c r="AE63" s="7">
        <f t="shared" si="74"/>
        <v>0</v>
      </c>
      <c r="AF63" s="7">
        <f t="shared" si="74"/>
        <v>0</v>
      </c>
      <c r="AG63" s="7">
        <f>+AG64+AG71+AG73</f>
        <v>0</v>
      </c>
      <c r="AH63" s="7">
        <f t="shared" ref="AH63:BL63" si="75">+AH64+AH71+AH73</f>
        <v>0</v>
      </c>
      <c r="AI63" s="7">
        <f t="shared" si="75"/>
        <v>0</v>
      </c>
      <c r="AJ63" s="7">
        <f t="shared" si="75"/>
        <v>0</v>
      </c>
      <c r="AK63" s="7">
        <f t="shared" si="75"/>
        <v>0</v>
      </c>
      <c r="AL63" s="7">
        <f t="shared" si="75"/>
        <v>0</v>
      </c>
      <c r="AM63" s="17">
        <f t="shared" si="21"/>
        <v>0</v>
      </c>
      <c r="AN63" s="7">
        <f t="shared" si="75"/>
        <v>0</v>
      </c>
      <c r="AO63" s="7">
        <f t="shared" si="75"/>
        <v>0</v>
      </c>
      <c r="AP63" s="7">
        <f t="shared" si="75"/>
        <v>0</v>
      </c>
      <c r="AQ63" s="7">
        <f t="shared" si="75"/>
        <v>0</v>
      </c>
      <c r="AR63" s="7">
        <f t="shared" si="75"/>
        <v>0</v>
      </c>
      <c r="AS63" s="7">
        <f t="shared" si="75"/>
        <v>0</v>
      </c>
      <c r="AT63" s="7">
        <f t="shared" si="75"/>
        <v>0</v>
      </c>
      <c r="AU63" s="7">
        <f t="shared" si="75"/>
        <v>0</v>
      </c>
      <c r="AV63" s="7">
        <f t="shared" si="75"/>
        <v>0</v>
      </c>
      <c r="AW63" s="7">
        <f t="shared" si="75"/>
        <v>0</v>
      </c>
      <c r="AX63" s="7">
        <f t="shared" si="75"/>
        <v>0</v>
      </c>
      <c r="AY63" s="7">
        <f t="shared" si="75"/>
        <v>0</v>
      </c>
      <c r="AZ63" s="7">
        <f t="shared" si="75"/>
        <v>0</v>
      </c>
      <c r="BA63" s="7">
        <f t="shared" si="75"/>
        <v>0</v>
      </c>
      <c r="BB63" s="7">
        <f t="shared" si="75"/>
        <v>0</v>
      </c>
      <c r="BC63" s="7">
        <f t="shared" si="75"/>
        <v>0</v>
      </c>
      <c r="BD63" s="7">
        <f t="shared" si="75"/>
        <v>0</v>
      </c>
      <c r="BE63" s="7">
        <f t="shared" si="75"/>
        <v>0</v>
      </c>
      <c r="BF63" s="7">
        <f t="shared" si="75"/>
        <v>0</v>
      </c>
      <c r="BG63" s="7">
        <f t="shared" si="75"/>
        <v>0</v>
      </c>
      <c r="BH63" s="7">
        <f t="shared" si="75"/>
        <v>0</v>
      </c>
      <c r="BI63" s="7">
        <f t="shared" si="75"/>
        <v>0</v>
      </c>
      <c r="BJ63" s="7">
        <f t="shared" si="75"/>
        <v>0</v>
      </c>
      <c r="BK63" s="7">
        <f t="shared" si="75"/>
        <v>0</v>
      </c>
      <c r="BL63" s="7">
        <f t="shared" si="75"/>
        <v>0</v>
      </c>
    </row>
    <row r="64" spans="1:64" s="11" customFormat="1" ht="14.25">
      <c r="A64" s="45" t="s">
        <v>47</v>
      </c>
      <c r="B64" s="7">
        <v>471881900</v>
      </c>
      <c r="C64" s="7">
        <f>+C65</f>
        <v>0</v>
      </c>
      <c r="D64" s="12">
        <f t="shared" si="12"/>
        <v>0</v>
      </c>
      <c r="E64" s="17">
        <f t="shared" si="13"/>
        <v>0</v>
      </c>
      <c r="F64" s="7">
        <f>+F65</f>
        <v>0</v>
      </c>
      <c r="G64" s="7">
        <f>+G65</f>
        <v>0</v>
      </c>
      <c r="H64" s="7">
        <f t="shared" ref="H64:L64" si="76">+H65</f>
        <v>0</v>
      </c>
      <c r="I64" s="7">
        <f t="shared" si="76"/>
        <v>0</v>
      </c>
      <c r="J64" s="7">
        <f t="shared" si="76"/>
        <v>0</v>
      </c>
      <c r="K64" s="7">
        <f t="shared" si="76"/>
        <v>0</v>
      </c>
      <c r="L64" s="7">
        <f t="shared" si="76"/>
        <v>0</v>
      </c>
      <c r="M64" s="7">
        <f>+M65</f>
        <v>0</v>
      </c>
      <c r="N64" s="7">
        <f>+N65</f>
        <v>0</v>
      </c>
      <c r="O64" s="7">
        <f t="shared" ref="O64" si="77">+O65</f>
        <v>0</v>
      </c>
      <c r="P64" s="7">
        <f>+P65</f>
        <v>0</v>
      </c>
      <c r="Q64" s="7">
        <f>+Q65</f>
        <v>0</v>
      </c>
      <c r="R64" s="7">
        <f t="shared" ref="R64:S64" si="78">+R65</f>
        <v>0</v>
      </c>
      <c r="S64" s="7">
        <f t="shared" si="78"/>
        <v>0</v>
      </c>
      <c r="T64" s="7">
        <f>+T65</f>
        <v>0</v>
      </c>
      <c r="U64" s="7">
        <f>+U65</f>
        <v>0</v>
      </c>
      <c r="V64" s="7">
        <f t="shared" ref="V64:W64" si="79">+V65</f>
        <v>0</v>
      </c>
      <c r="W64" s="7">
        <f t="shared" si="79"/>
        <v>0</v>
      </c>
      <c r="X64" s="7">
        <f>+X65</f>
        <v>0</v>
      </c>
      <c r="Y64" s="17">
        <f t="shared" si="18"/>
        <v>0</v>
      </c>
      <c r="Z64" s="7">
        <f>+Z65</f>
        <v>0</v>
      </c>
      <c r="AA64" s="7">
        <f t="shared" ref="AA64:AF64" si="80">+AA65</f>
        <v>0</v>
      </c>
      <c r="AB64" s="7">
        <f t="shared" si="80"/>
        <v>0</v>
      </c>
      <c r="AC64" s="7">
        <f t="shared" si="80"/>
        <v>0</v>
      </c>
      <c r="AD64" s="7">
        <f t="shared" si="80"/>
        <v>0</v>
      </c>
      <c r="AE64" s="7">
        <f t="shared" si="80"/>
        <v>0</v>
      </c>
      <c r="AF64" s="7">
        <f t="shared" si="80"/>
        <v>0</v>
      </c>
      <c r="AG64" s="7">
        <f>+AG65</f>
        <v>0</v>
      </c>
      <c r="AH64" s="7">
        <f t="shared" ref="AH64:BL64" si="81">+AH65</f>
        <v>0</v>
      </c>
      <c r="AI64" s="7">
        <f t="shared" si="81"/>
        <v>0</v>
      </c>
      <c r="AJ64" s="7">
        <f t="shared" si="81"/>
        <v>0</v>
      </c>
      <c r="AK64" s="7">
        <f t="shared" si="81"/>
        <v>0</v>
      </c>
      <c r="AL64" s="7">
        <f t="shared" si="81"/>
        <v>0</v>
      </c>
      <c r="AM64" s="17">
        <f t="shared" si="21"/>
        <v>0</v>
      </c>
      <c r="AN64" s="7">
        <f t="shared" si="81"/>
        <v>0</v>
      </c>
      <c r="AO64" s="7">
        <f t="shared" si="81"/>
        <v>0</v>
      </c>
      <c r="AP64" s="7">
        <f t="shared" si="81"/>
        <v>0</v>
      </c>
      <c r="AQ64" s="7">
        <f t="shared" si="81"/>
        <v>0</v>
      </c>
      <c r="AR64" s="7">
        <f t="shared" si="81"/>
        <v>0</v>
      </c>
      <c r="AS64" s="7">
        <f t="shared" si="81"/>
        <v>0</v>
      </c>
      <c r="AT64" s="7">
        <f t="shared" si="81"/>
        <v>0</v>
      </c>
      <c r="AU64" s="7">
        <f t="shared" si="81"/>
        <v>0</v>
      </c>
      <c r="AV64" s="7">
        <f t="shared" si="81"/>
        <v>0</v>
      </c>
      <c r="AW64" s="7">
        <f t="shared" si="81"/>
        <v>0</v>
      </c>
      <c r="AX64" s="7">
        <f t="shared" si="81"/>
        <v>0</v>
      </c>
      <c r="AY64" s="7">
        <f t="shared" si="81"/>
        <v>0</v>
      </c>
      <c r="AZ64" s="7">
        <f t="shared" si="81"/>
        <v>0</v>
      </c>
      <c r="BA64" s="7">
        <f t="shared" si="81"/>
        <v>0</v>
      </c>
      <c r="BB64" s="7">
        <f t="shared" si="81"/>
        <v>0</v>
      </c>
      <c r="BC64" s="7">
        <f t="shared" si="81"/>
        <v>0</v>
      </c>
      <c r="BD64" s="7">
        <f t="shared" si="81"/>
        <v>0</v>
      </c>
      <c r="BE64" s="7">
        <f t="shared" si="81"/>
        <v>0</v>
      </c>
      <c r="BF64" s="7">
        <f t="shared" si="81"/>
        <v>0</v>
      </c>
      <c r="BG64" s="7">
        <f t="shared" si="81"/>
        <v>0</v>
      </c>
      <c r="BH64" s="7">
        <f t="shared" si="81"/>
        <v>0</v>
      </c>
      <c r="BI64" s="7">
        <f t="shared" si="81"/>
        <v>0</v>
      </c>
      <c r="BJ64" s="7">
        <f t="shared" si="81"/>
        <v>0</v>
      </c>
      <c r="BK64" s="7">
        <f t="shared" si="81"/>
        <v>0</v>
      </c>
      <c r="BL64" s="7">
        <f t="shared" si="81"/>
        <v>0</v>
      </c>
    </row>
    <row r="65" spans="1:64" s="11" customFormat="1" ht="14.25">
      <c r="A65" s="45" t="s">
        <v>48</v>
      </c>
      <c r="B65" s="7">
        <v>471881900</v>
      </c>
      <c r="C65" s="7">
        <f>+C66+C67+C68+C69+C70</f>
        <v>0</v>
      </c>
      <c r="D65" s="12">
        <f t="shared" si="12"/>
        <v>0</v>
      </c>
      <c r="E65" s="17">
        <f t="shared" si="13"/>
        <v>0</v>
      </c>
      <c r="F65" s="7">
        <f>+F66+F67+F68+F69+F70</f>
        <v>0</v>
      </c>
      <c r="G65" s="7">
        <f>+G66+G67+G68+G69+G70</f>
        <v>0</v>
      </c>
      <c r="H65" s="7">
        <f t="shared" ref="H65:L65" si="82">+H66+H67+H68+H69+H70</f>
        <v>0</v>
      </c>
      <c r="I65" s="7">
        <f t="shared" si="82"/>
        <v>0</v>
      </c>
      <c r="J65" s="7">
        <f t="shared" si="82"/>
        <v>0</v>
      </c>
      <c r="K65" s="7">
        <f t="shared" si="82"/>
        <v>0</v>
      </c>
      <c r="L65" s="7">
        <f t="shared" si="82"/>
        <v>0</v>
      </c>
      <c r="M65" s="7">
        <f>+M66+M67+M68+M69+M70</f>
        <v>0</v>
      </c>
      <c r="N65" s="7">
        <f>+N66+N67+N68+N69+N70</f>
        <v>0</v>
      </c>
      <c r="O65" s="7">
        <f t="shared" ref="O65" si="83">+O66+O67+O68+O69+O70</f>
        <v>0</v>
      </c>
      <c r="P65" s="7">
        <f>+P66+P67+P68+P69+P70</f>
        <v>0</v>
      </c>
      <c r="Q65" s="7">
        <f>+Q66+Q67+Q68+Q69+Q70</f>
        <v>0</v>
      </c>
      <c r="R65" s="7">
        <f t="shared" ref="R65:S65" si="84">+R66+R67+R68+R69+R70</f>
        <v>0</v>
      </c>
      <c r="S65" s="7">
        <f t="shared" si="84"/>
        <v>0</v>
      </c>
      <c r="T65" s="7">
        <f>+T66+T67+T68+T69+T70</f>
        <v>0</v>
      </c>
      <c r="U65" s="7">
        <f>+U66+U67+U68+U69+U70</f>
        <v>0</v>
      </c>
      <c r="V65" s="7">
        <f t="shared" ref="V65:W65" si="85">+V66+V67+V68+V69+V70</f>
        <v>0</v>
      </c>
      <c r="W65" s="7">
        <f t="shared" si="85"/>
        <v>0</v>
      </c>
      <c r="X65" s="7">
        <f>+X66+X67+X68+X69+X70</f>
        <v>0</v>
      </c>
      <c r="Y65" s="17">
        <f t="shared" si="18"/>
        <v>0</v>
      </c>
      <c r="Z65" s="7">
        <f>+Z66+Z67+Z68+Z69+Z70</f>
        <v>0</v>
      </c>
      <c r="AA65" s="7">
        <f t="shared" ref="AA65:AF65" si="86">+AA66+AA67+AA68+AA69+AA70</f>
        <v>0</v>
      </c>
      <c r="AB65" s="7">
        <f t="shared" si="86"/>
        <v>0</v>
      </c>
      <c r="AC65" s="7">
        <f t="shared" si="86"/>
        <v>0</v>
      </c>
      <c r="AD65" s="7">
        <f t="shared" si="86"/>
        <v>0</v>
      </c>
      <c r="AE65" s="7">
        <f t="shared" si="86"/>
        <v>0</v>
      </c>
      <c r="AF65" s="7">
        <f t="shared" si="86"/>
        <v>0</v>
      </c>
      <c r="AG65" s="7">
        <f>+AG66+AG67+AG68+AG69+AG70</f>
        <v>0</v>
      </c>
      <c r="AH65" s="7">
        <f t="shared" ref="AH65:BL65" si="87">+AH66+AH67+AH68+AH69+AH70</f>
        <v>0</v>
      </c>
      <c r="AI65" s="7">
        <f t="shared" si="87"/>
        <v>0</v>
      </c>
      <c r="AJ65" s="7">
        <f t="shared" si="87"/>
        <v>0</v>
      </c>
      <c r="AK65" s="7">
        <f t="shared" si="87"/>
        <v>0</v>
      </c>
      <c r="AL65" s="7">
        <f t="shared" si="87"/>
        <v>0</v>
      </c>
      <c r="AM65" s="17">
        <f t="shared" si="21"/>
        <v>0</v>
      </c>
      <c r="AN65" s="7">
        <f t="shared" si="87"/>
        <v>0</v>
      </c>
      <c r="AO65" s="7">
        <f t="shared" si="87"/>
        <v>0</v>
      </c>
      <c r="AP65" s="7">
        <f t="shared" si="87"/>
        <v>0</v>
      </c>
      <c r="AQ65" s="7">
        <f t="shared" si="87"/>
        <v>0</v>
      </c>
      <c r="AR65" s="7">
        <f t="shared" si="87"/>
        <v>0</v>
      </c>
      <c r="AS65" s="7">
        <f t="shared" si="87"/>
        <v>0</v>
      </c>
      <c r="AT65" s="7">
        <f t="shared" si="87"/>
        <v>0</v>
      </c>
      <c r="AU65" s="7">
        <f t="shared" si="87"/>
        <v>0</v>
      </c>
      <c r="AV65" s="7">
        <f t="shared" si="87"/>
        <v>0</v>
      </c>
      <c r="AW65" s="7">
        <f t="shared" si="87"/>
        <v>0</v>
      </c>
      <c r="AX65" s="7">
        <f t="shared" si="87"/>
        <v>0</v>
      </c>
      <c r="AY65" s="7">
        <f t="shared" si="87"/>
        <v>0</v>
      </c>
      <c r="AZ65" s="7">
        <f t="shared" si="87"/>
        <v>0</v>
      </c>
      <c r="BA65" s="7">
        <f t="shared" si="87"/>
        <v>0</v>
      </c>
      <c r="BB65" s="7">
        <f t="shared" si="87"/>
        <v>0</v>
      </c>
      <c r="BC65" s="7">
        <f t="shared" si="87"/>
        <v>0</v>
      </c>
      <c r="BD65" s="7">
        <f t="shared" si="87"/>
        <v>0</v>
      </c>
      <c r="BE65" s="7">
        <f t="shared" si="87"/>
        <v>0</v>
      </c>
      <c r="BF65" s="7">
        <f t="shared" si="87"/>
        <v>0</v>
      </c>
      <c r="BG65" s="7">
        <f t="shared" si="87"/>
        <v>0</v>
      </c>
      <c r="BH65" s="7">
        <f t="shared" si="87"/>
        <v>0</v>
      </c>
      <c r="BI65" s="7">
        <f t="shared" si="87"/>
        <v>0</v>
      </c>
      <c r="BJ65" s="7">
        <f t="shared" si="87"/>
        <v>0</v>
      </c>
      <c r="BK65" s="7">
        <f t="shared" si="87"/>
        <v>0</v>
      </c>
      <c r="BL65" s="7">
        <f t="shared" si="87"/>
        <v>0</v>
      </c>
    </row>
    <row r="66" spans="1:64" s="11" customFormat="1" ht="14.25">
      <c r="A66" s="32" t="s">
        <v>49</v>
      </c>
      <c r="B66" s="9">
        <v>317870000</v>
      </c>
      <c r="C66" s="9"/>
      <c r="D66" s="12">
        <f t="shared" si="12"/>
        <v>0</v>
      </c>
      <c r="E66" s="17">
        <f t="shared" si="13"/>
        <v>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7">
        <f t="shared" si="18"/>
        <v>0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17">
        <f t="shared" si="21"/>
        <v>0</v>
      </c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s="11" customFormat="1" ht="14.25">
      <c r="A67" s="32" t="s">
        <v>50</v>
      </c>
      <c r="B67" s="9">
        <v>29053700</v>
      </c>
      <c r="C67" s="9"/>
      <c r="D67" s="12">
        <f t="shared" si="12"/>
        <v>0</v>
      </c>
      <c r="E67" s="17">
        <f t="shared" si="13"/>
        <v>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7">
        <f t="shared" si="18"/>
        <v>0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17">
        <f t="shared" si="21"/>
        <v>0</v>
      </c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s="11" customFormat="1" ht="14.25">
      <c r="A68" s="32" t="s">
        <v>51</v>
      </c>
      <c r="B68" s="9">
        <v>763300</v>
      </c>
      <c r="C68" s="9"/>
      <c r="D68" s="12">
        <f t="shared" si="12"/>
        <v>0</v>
      </c>
      <c r="E68" s="17">
        <f t="shared" si="13"/>
        <v>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17">
        <f t="shared" si="18"/>
        <v>0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17">
        <f t="shared" si="21"/>
        <v>0</v>
      </c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s="11" customFormat="1" ht="22.5">
      <c r="A69" s="46" t="s">
        <v>52</v>
      </c>
      <c r="B69" s="9">
        <v>99757600</v>
      </c>
      <c r="C69" s="9"/>
      <c r="D69" s="12">
        <f t="shared" si="12"/>
        <v>0</v>
      </c>
      <c r="E69" s="17">
        <f t="shared" si="13"/>
        <v>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7">
        <f t="shared" si="18"/>
        <v>0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17">
        <f t="shared" si="21"/>
        <v>0</v>
      </c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s="11" customFormat="1" ht="14.25">
      <c r="A70" s="32" t="s">
        <v>53</v>
      </c>
      <c r="B70" s="9">
        <v>24437300</v>
      </c>
      <c r="C70" s="9"/>
      <c r="D70" s="12">
        <f t="shared" si="12"/>
        <v>0</v>
      </c>
      <c r="E70" s="17">
        <f t="shared" si="13"/>
        <v>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17">
        <f t="shared" si="18"/>
        <v>0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17">
        <f t="shared" si="21"/>
        <v>0</v>
      </c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s="43" customFormat="1">
      <c r="A71" s="45" t="s">
        <v>54</v>
      </c>
      <c r="B71" s="7">
        <v>8188300</v>
      </c>
      <c r="C71" s="7">
        <f>+C72</f>
        <v>0</v>
      </c>
      <c r="D71" s="17">
        <f t="shared" si="12"/>
        <v>0</v>
      </c>
      <c r="E71" s="17">
        <f t="shared" si="13"/>
        <v>0</v>
      </c>
      <c r="F71" s="7">
        <f>+F72</f>
        <v>0</v>
      </c>
      <c r="G71" s="7">
        <f>+G72</f>
        <v>0</v>
      </c>
      <c r="H71" s="7">
        <f t="shared" ref="H71:L71" si="88">+H72</f>
        <v>0</v>
      </c>
      <c r="I71" s="7">
        <f t="shared" si="88"/>
        <v>0</v>
      </c>
      <c r="J71" s="7">
        <f t="shared" si="88"/>
        <v>0</v>
      </c>
      <c r="K71" s="7">
        <f t="shared" si="88"/>
        <v>0</v>
      </c>
      <c r="L71" s="7">
        <f t="shared" si="88"/>
        <v>0</v>
      </c>
      <c r="M71" s="7">
        <f>+M72</f>
        <v>0</v>
      </c>
      <c r="N71" s="7">
        <f>+N72</f>
        <v>0</v>
      </c>
      <c r="O71" s="7">
        <f t="shared" ref="O71" si="89">+O72</f>
        <v>0</v>
      </c>
      <c r="P71" s="7">
        <f>+P72</f>
        <v>0</v>
      </c>
      <c r="Q71" s="7">
        <f>+Q72</f>
        <v>0</v>
      </c>
      <c r="R71" s="7">
        <f t="shared" ref="R71:S71" si="90">+R72</f>
        <v>0</v>
      </c>
      <c r="S71" s="7">
        <f t="shared" si="90"/>
        <v>0</v>
      </c>
      <c r="T71" s="7">
        <f>+T72</f>
        <v>0</v>
      </c>
      <c r="U71" s="7">
        <f>+U72</f>
        <v>0</v>
      </c>
      <c r="V71" s="7">
        <f t="shared" ref="V71:W71" si="91">+V72</f>
        <v>0</v>
      </c>
      <c r="W71" s="7">
        <f t="shared" si="91"/>
        <v>0</v>
      </c>
      <c r="X71" s="7">
        <f>+X72</f>
        <v>0</v>
      </c>
      <c r="Y71" s="17">
        <f t="shared" si="18"/>
        <v>0</v>
      </c>
      <c r="Z71" s="7">
        <f>+Z72</f>
        <v>0</v>
      </c>
      <c r="AA71" s="7">
        <f t="shared" ref="AA71:AF71" si="92">+AA72</f>
        <v>0</v>
      </c>
      <c r="AB71" s="7">
        <f t="shared" si="92"/>
        <v>0</v>
      </c>
      <c r="AC71" s="7">
        <f t="shared" si="92"/>
        <v>0</v>
      </c>
      <c r="AD71" s="7">
        <f t="shared" si="92"/>
        <v>0</v>
      </c>
      <c r="AE71" s="7">
        <f t="shared" si="92"/>
        <v>0</v>
      </c>
      <c r="AF71" s="7">
        <f t="shared" si="92"/>
        <v>0</v>
      </c>
      <c r="AG71" s="7">
        <f>+AG72</f>
        <v>0</v>
      </c>
      <c r="AH71" s="7">
        <f t="shared" ref="AH71:BL71" si="93">+AH72</f>
        <v>0</v>
      </c>
      <c r="AI71" s="7">
        <f t="shared" si="93"/>
        <v>0</v>
      </c>
      <c r="AJ71" s="7">
        <f t="shared" si="93"/>
        <v>0</v>
      </c>
      <c r="AK71" s="7">
        <f t="shared" si="93"/>
        <v>0</v>
      </c>
      <c r="AL71" s="7">
        <f t="shared" si="93"/>
        <v>0</v>
      </c>
      <c r="AM71" s="17">
        <f t="shared" si="21"/>
        <v>0</v>
      </c>
      <c r="AN71" s="7">
        <f t="shared" si="93"/>
        <v>0</v>
      </c>
      <c r="AO71" s="7">
        <f t="shared" si="93"/>
        <v>0</v>
      </c>
      <c r="AP71" s="7">
        <f t="shared" si="93"/>
        <v>0</v>
      </c>
      <c r="AQ71" s="7">
        <f t="shared" si="93"/>
        <v>0</v>
      </c>
      <c r="AR71" s="7">
        <f t="shared" si="93"/>
        <v>0</v>
      </c>
      <c r="AS71" s="7">
        <f t="shared" si="93"/>
        <v>0</v>
      </c>
      <c r="AT71" s="7">
        <f t="shared" si="93"/>
        <v>0</v>
      </c>
      <c r="AU71" s="7">
        <f t="shared" si="93"/>
        <v>0</v>
      </c>
      <c r="AV71" s="7">
        <f t="shared" si="93"/>
        <v>0</v>
      </c>
      <c r="AW71" s="7">
        <f t="shared" si="93"/>
        <v>0</v>
      </c>
      <c r="AX71" s="7">
        <f t="shared" si="93"/>
        <v>0</v>
      </c>
      <c r="AY71" s="7">
        <f t="shared" si="93"/>
        <v>0</v>
      </c>
      <c r="AZ71" s="7">
        <f t="shared" si="93"/>
        <v>0</v>
      </c>
      <c r="BA71" s="7">
        <f t="shared" si="93"/>
        <v>0</v>
      </c>
      <c r="BB71" s="7">
        <f t="shared" si="93"/>
        <v>0</v>
      </c>
      <c r="BC71" s="7">
        <f t="shared" si="93"/>
        <v>0</v>
      </c>
      <c r="BD71" s="7">
        <f t="shared" si="93"/>
        <v>0</v>
      </c>
      <c r="BE71" s="7">
        <f t="shared" si="93"/>
        <v>0</v>
      </c>
      <c r="BF71" s="7">
        <f t="shared" si="93"/>
        <v>0</v>
      </c>
      <c r="BG71" s="7">
        <f t="shared" si="93"/>
        <v>0</v>
      </c>
      <c r="BH71" s="7">
        <f t="shared" si="93"/>
        <v>0</v>
      </c>
      <c r="BI71" s="7">
        <f t="shared" si="93"/>
        <v>0</v>
      </c>
      <c r="BJ71" s="7">
        <f t="shared" si="93"/>
        <v>0</v>
      </c>
      <c r="BK71" s="7">
        <f t="shared" si="93"/>
        <v>0</v>
      </c>
      <c r="BL71" s="7">
        <f t="shared" si="93"/>
        <v>0</v>
      </c>
    </row>
    <row r="72" spans="1:64" s="11" customFormat="1" ht="14.25">
      <c r="A72" s="32" t="s">
        <v>55</v>
      </c>
      <c r="B72" s="9">
        <v>8188300</v>
      </c>
      <c r="C72" s="9"/>
      <c r="D72" s="12">
        <f t="shared" si="12"/>
        <v>0</v>
      </c>
      <c r="E72" s="17">
        <f t="shared" si="13"/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17">
        <f t="shared" si="18"/>
        <v>0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17">
        <f t="shared" si="21"/>
        <v>0</v>
      </c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s="43" customFormat="1">
      <c r="A73" s="45" t="s">
        <v>56</v>
      </c>
      <c r="B73" s="7">
        <v>794000</v>
      </c>
      <c r="C73" s="7">
        <f>+C74+C75</f>
        <v>0</v>
      </c>
      <c r="D73" s="17">
        <f t="shared" si="12"/>
        <v>0</v>
      </c>
      <c r="E73" s="17">
        <f t="shared" si="13"/>
        <v>0</v>
      </c>
      <c r="F73" s="7">
        <f>+F74+F75</f>
        <v>0</v>
      </c>
      <c r="G73" s="7">
        <f>+G74+G75</f>
        <v>0</v>
      </c>
      <c r="H73" s="7">
        <f t="shared" ref="H73:L73" si="94">+H74+H75</f>
        <v>0</v>
      </c>
      <c r="I73" s="7">
        <f t="shared" si="94"/>
        <v>0</v>
      </c>
      <c r="J73" s="7">
        <f t="shared" si="94"/>
        <v>0</v>
      </c>
      <c r="K73" s="7">
        <f t="shared" si="94"/>
        <v>0</v>
      </c>
      <c r="L73" s="7">
        <f t="shared" si="94"/>
        <v>0</v>
      </c>
      <c r="M73" s="7">
        <f>+M74+M75</f>
        <v>0</v>
      </c>
      <c r="N73" s="7">
        <f>+N74+N75</f>
        <v>0</v>
      </c>
      <c r="O73" s="7">
        <f t="shared" ref="O73" si="95">+O74+O75</f>
        <v>0</v>
      </c>
      <c r="P73" s="7">
        <f>+P74+P75</f>
        <v>0</v>
      </c>
      <c r="Q73" s="7">
        <f>+Q74+Q75</f>
        <v>0</v>
      </c>
      <c r="R73" s="7">
        <f t="shared" ref="R73:S73" si="96">+R74+R75</f>
        <v>0</v>
      </c>
      <c r="S73" s="7">
        <f t="shared" si="96"/>
        <v>0</v>
      </c>
      <c r="T73" s="7">
        <f>+T74+T75</f>
        <v>0</v>
      </c>
      <c r="U73" s="7">
        <f>+U74+U75</f>
        <v>0</v>
      </c>
      <c r="V73" s="7">
        <f t="shared" ref="V73:W73" si="97">+V74+V75</f>
        <v>0</v>
      </c>
      <c r="W73" s="7">
        <f t="shared" si="97"/>
        <v>0</v>
      </c>
      <c r="X73" s="7">
        <f>+X74+X75</f>
        <v>0</v>
      </c>
      <c r="Y73" s="17">
        <f t="shared" si="18"/>
        <v>0</v>
      </c>
      <c r="Z73" s="7">
        <f>+Z74+Z75</f>
        <v>0</v>
      </c>
      <c r="AA73" s="7">
        <f t="shared" ref="AA73:AF73" si="98">+AA74+AA75</f>
        <v>0</v>
      </c>
      <c r="AB73" s="7">
        <f t="shared" si="98"/>
        <v>0</v>
      </c>
      <c r="AC73" s="7">
        <f t="shared" si="98"/>
        <v>0</v>
      </c>
      <c r="AD73" s="7">
        <f t="shared" si="98"/>
        <v>0</v>
      </c>
      <c r="AE73" s="7">
        <f t="shared" si="98"/>
        <v>0</v>
      </c>
      <c r="AF73" s="7">
        <f t="shared" si="98"/>
        <v>0</v>
      </c>
      <c r="AG73" s="7">
        <f>+AG74+AG75</f>
        <v>0</v>
      </c>
      <c r="AH73" s="7">
        <f t="shared" ref="AH73:BL73" si="99">+AH74+AH75</f>
        <v>0</v>
      </c>
      <c r="AI73" s="7">
        <f t="shared" si="99"/>
        <v>0</v>
      </c>
      <c r="AJ73" s="7">
        <f t="shared" si="99"/>
        <v>0</v>
      </c>
      <c r="AK73" s="7">
        <f t="shared" si="99"/>
        <v>0</v>
      </c>
      <c r="AL73" s="7">
        <f t="shared" si="99"/>
        <v>0</v>
      </c>
      <c r="AM73" s="17">
        <f t="shared" si="21"/>
        <v>0</v>
      </c>
      <c r="AN73" s="7">
        <f t="shared" si="99"/>
        <v>0</v>
      </c>
      <c r="AO73" s="7">
        <f t="shared" si="99"/>
        <v>0</v>
      </c>
      <c r="AP73" s="7">
        <f t="shared" si="99"/>
        <v>0</v>
      </c>
      <c r="AQ73" s="7">
        <f t="shared" si="99"/>
        <v>0</v>
      </c>
      <c r="AR73" s="7">
        <f t="shared" si="99"/>
        <v>0</v>
      </c>
      <c r="AS73" s="7">
        <f t="shared" si="99"/>
        <v>0</v>
      </c>
      <c r="AT73" s="7">
        <f t="shared" si="99"/>
        <v>0</v>
      </c>
      <c r="AU73" s="7">
        <f t="shared" si="99"/>
        <v>0</v>
      </c>
      <c r="AV73" s="7">
        <f t="shared" si="99"/>
        <v>0</v>
      </c>
      <c r="AW73" s="7">
        <f t="shared" si="99"/>
        <v>0</v>
      </c>
      <c r="AX73" s="7">
        <f t="shared" si="99"/>
        <v>0</v>
      </c>
      <c r="AY73" s="7">
        <f t="shared" si="99"/>
        <v>0</v>
      </c>
      <c r="AZ73" s="7">
        <f t="shared" si="99"/>
        <v>0</v>
      </c>
      <c r="BA73" s="7">
        <f t="shared" si="99"/>
        <v>0</v>
      </c>
      <c r="BB73" s="7">
        <f t="shared" si="99"/>
        <v>0</v>
      </c>
      <c r="BC73" s="7">
        <f t="shared" si="99"/>
        <v>0</v>
      </c>
      <c r="BD73" s="7">
        <f t="shared" si="99"/>
        <v>0</v>
      </c>
      <c r="BE73" s="7">
        <f t="shared" si="99"/>
        <v>0</v>
      </c>
      <c r="BF73" s="7">
        <f t="shared" si="99"/>
        <v>0</v>
      </c>
      <c r="BG73" s="7">
        <f t="shared" si="99"/>
        <v>0</v>
      </c>
      <c r="BH73" s="7">
        <f t="shared" si="99"/>
        <v>0</v>
      </c>
      <c r="BI73" s="7">
        <f t="shared" si="99"/>
        <v>0</v>
      </c>
      <c r="BJ73" s="7">
        <f t="shared" si="99"/>
        <v>0</v>
      </c>
      <c r="BK73" s="7">
        <f t="shared" si="99"/>
        <v>0</v>
      </c>
      <c r="BL73" s="7">
        <f t="shared" si="99"/>
        <v>0</v>
      </c>
    </row>
    <row r="74" spans="1:64" s="11" customFormat="1" ht="14.25">
      <c r="A74" s="32" t="s">
        <v>57</v>
      </c>
      <c r="B74" s="9">
        <v>180400</v>
      </c>
      <c r="C74" s="9"/>
      <c r="D74" s="12">
        <f t="shared" si="12"/>
        <v>0</v>
      </c>
      <c r="E74" s="17">
        <f t="shared" si="13"/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17">
        <f t="shared" si="18"/>
        <v>0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17">
        <f t="shared" si="21"/>
        <v>0</v>
      </c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s="11" customFormat="1" ht="14.25">
      <c r="A75" s="32" t="s">
        <v>58</v>
      </c>
      <c r="B75" s="9">
        <v>613600</v>
      </c>
      <c r="C75" s="9"/>
      <c r="D75" s="12">
        <f t="shared" si="12"/>
        <v>0</v>
      </c>
      <c r="E75" s="17">
        <f t="shared" si="13"/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17">
        <f t="shared" si="18"/>
        <v>0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17">
        <f t="shared" si="21"/>
        <v>0</v>
      </c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s="43" customFormat="1">
      <c r="A76" s="45" t="s">
        <v>59</v>
      </c>
      <c r="B76" s="7">
        <v>0</v>
      </c>
      <c r="C76" s="7">
        <v>0</v>
      </c>
      <c r="D76" s="17">
        <f t="shared" si="12"/>
        <v>0</v>
      </c>
      <c r="E76" s="17">
        <f t="shared" si="13"/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17">
        <f t="shared" si="18"/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17">
        <f t="shared" si="21"/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</row>
    <row r="77" spans="1:64" s="11" customFormat="1" ht="14.25">
      <c r="A77" s="32" t="s">
        <v>60</v>
      </c>
      <c r="B77" s="9">
        <v>0</v>
      </c>
      <c r="C77" s="9">
        <v>0</v>
      </c>
      <c r="D77" s="12">
        <f t="shared" si="12"/>
        <v>0</v>
      </c>
      <c r="E77" s="17">
        <f t="shared" si="13"/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17">
        <f t="shared" si="18"/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17">
        <f t="shared" si="21"/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</row>
    <row r="78" spans="1:64" s="43" customFormat="1">
      <c r="A78" s="45" t="s">
        <v>61</v>
      </c>
      <c r="B78" s="7">
        <v>100000000</v>
      </c>
      <c r="C78" s="7">
        <f>+C79</f>
        <v>0</v>
      </c>
      <c r="D78" s="17">
        <f t="shared" si="12"/>
        <v>0</v>
      </c>
      <c r="E78" s="17">
        <f t="shared" si="13"/>
        <v>0</v>
      </c>
      <c r="F78" s="7">
        <f>+F79</f>
        <v>0</v>
      </c>
      <c r="G78" s="7">
        <f>+G79</f>
        <v>0</v>
      </c>
      <c r="H78" s="7">
        <f t="shared" ref="H78:L78" si="100">+H79</f>
        <v>0</v>
      </c>
      <c r="I78" s="7">
        <f t="shared" si="100"/>
        <v>0</v>
      </c>
      <c r="J78" s="7">
        <f t="shared" si="100"/>
        <v>0</v>
      </c>
      <c r="K78" s="7">
        <f t="shared" si="100"/>
        <v>0</v>
      </c>
      <c r="L78" s="7">
        <f t="shared" si="100"/>
        <v>0</v>
      </c>
      <c r="M78" s="7">
        <f>+M79</f>
        <v>0</v>
      </c>
      <c r="N78" s="7">
        <f>+N79</f>
        <v>0</v>
      </c>
      <c r="O78" s="7">
        <f t="shared" ref="O78" si="101">+O79</f>
        <v>0</v>
      </c>
      <c r="P78" s="7">
        <f>+P79</f>
        <v>0</v>
      </c>
      <c r="Q78" s="7">
        <f>+Q79</f>
        <v>0</v>
      </c>
      <c r="R78" s="7">
        <f t="shared" ref="R78:S78" si="102">+R79</f>
        <v>0</v>
      </c>
      <c r="S78" s="7">
        <f t="shared" si="102"/>
        <v>0</v>
      </c>
      <c r="T78" s="7">
        <f>+T79</f>
        <v>0</v>
      </c>
      <c r="U78" s="7">
        <f>+U79</f>
        <v>0</v>
      </c>
      <c r="V78" s="7">
        <f t="shared" ref="V78:W78" si="103">+V79</f>
        <v>0</v>
      </c>
      <c r="W78" s="7">
        <f t="shared" si="103"/>
        <v>0</v>
      </c>
      <c r="X78" s="7">
        <f>+X79</f>
        <v>0</v>
      </c>
      <c r="Y78" s="17">
        <f t="shared" si="18"/>
        <v>0</v>
      </c>
      <c r="Z78" s="7">
        <f>+Z79</f>
        <v>0</v>
      </c>
      <c r="AA78" s="7">
        <f t="shared" ref="AA78:AF78" si="104">+AA79</f>
        <v>0</v>
      </c>
      <c r="AB78" s="7">
        <f t="shared" si="104"/>
        <v>0</v>
      </c>
      <c r="AC78" s="7">
        <f t="shared" si="104"/>
        <v>0</v>
      </c>
      <c r="AD78" s="7">
        <f t="shared" si="104"/>
        <v>0</v>
      </c>
      <c r="AE78" s="7">
        <f t="shared" si="104"/>
        <v>0</v>
      </c>
      <c r="AF78" s="7">
        <f t="shared" si="104"/>
        <v>0</v>
      </c>
      <c r="AG78" s="7">
        <f>+AG79</f>
        <v>0</v>
      </c>
      <c r="AH78" s="7">
        <f t="shared" ref="AH78:BL78" si="105">+AH79</f>
        <v>0</v>
      </c>
      <c r="AI78" s="7">
        <f t="shared" si="105"/>
        <v>0</v>
      </c>
      <c r="AJ78" s="7">
        <f t="shared" si="105"/>
        <v>0</v>
      </c>
      <c r="AK78" s="7">
        <f t="shared" si="105"/>
        <v>0</v>
      </c>
      <c r="AL78" s="7">
        <f t="shared" si="105"/>
        <v>0</v>
      </c>
      <c r="AM78" s="17">
        <f t="shared" si="21"/>
        <v>0</v>
      </c>
      <c r="AN78" s="7">
        <f t="shared" si="105"/>
        <v>0</v>
      </c>
      <c r="AO78" s="7">
        <f t="shared" si="105"/>
        <v>0</v>
      </c>
      <c r="AP78" s="7">
        <f t="shared" si="105"/>
        <v>0</v>
      </c>
      <c r="AQ78" s="7">
        <f t="shared" si="105"/>
        <v>0</v>
      </c>
      <c r="AR78" s="7">
        <f t="shared" si="105"/>
        <v>0</v>
      </c>
      <c r="AS78" s="7">
        <f t="shared" si="105"/>
        <v>0</v>
      </c>
      <c r="AT78" s="7">
        <f t="shared" si="105"/>
        <v>0</v>
      </c>
      <c r="AU78" s="7">
        <f t="shared" si="105"/>
        <v>0</v>
      </c>
      <c r="AV78" s="7">
        <f t="shared" si="105"/>
        <v>0</v>
      </c>
      <c r="AW78" s="7">
        <f t="shared" si="105"/>
        <v>0</v>
      </c>
      <c r="AX78" s="7">
        <f t="shared" si="105"/>
        <v>0</v>
      </c>
      <c r="AY78" s="7">
        <f t="shared" si="105"/>
        <v>0</v>
      </c>
      <c r="AZ78" s="7">
        <f t="shared" si="105"/>
        <v>0</v>
      </c>
      <c r="BA78" s="7">
        <f t="shared" si="105"/>
        <v>0</v>
      </c>
      <c r="BB78" s="7">
        <f t="shared" si="105"/>
        <v>0</v>
      </c>
      <c r="BC78" s="7">
        <f t="shared" si="105"/>
        <v>0</v>
      </c>
      <c r="BD78" s="7">
        <f t="shared" si="105"/>
        <v>0</v>
      </c>
      <c r="BE78" s="7">
        <f t="shared" si="105"/>
        <v>0</v>
      </c>
      <c r="BF78" s="7">
        <f t="shared" si="105"/>
        <v>0</v>
      </c>
      <c r="BG78" s="7">
        <f t="shared" si="105"/>
        <v>0</v>
      </c>
      <c r="BH78" s="7">
        <f t="shared" si="105"/>
        <v>0</v>
      </c>
      <c r="BI78" s="7">
        <f t="shared" si="105"/>
        <v>0</v>
      </c>
      <c r="BJ78" s="7">
        <f t="shared" si="105"/>
        <v>0</v>
      </c>
      <c r="BK78" s="7">
        <f t="shared" si="105"/>
        <v>0</v>
      </c>
      <c r="BL78" s="7">
        <f t="shared" si="105"/>
        <v>0</v>
      </c>
    </row>
    <row r="79" spans="1:64" s="43" customFormat="1">
      <c r="A79" s="45" t="s">
        <v>62</v>
      </c>
      <c r="B79" s="7">
        <v>100000000</v>
      </c>
      <c r="C79" s="7">
        <f>+C80+C81</f>
        <v>0</v>
      </c>
      <c r="D79" s="17">
        <f t="shared" si="12"/>
        <v>0</v>
      </c>
      <c r="E79" s="17">
        <f t="shared" si="13"/>
        <v>0</v>
      </c>
      <c r="F79" s="7">
        <f>+F80+F81</f>
        <v>0</v>
      </c>
      <c r="G79" s="7">
        <f>+G80+G81</f>
        <v>0</v>
      </c>
      <c r="H79" s="7">
        <f t="shared" ref="H79:L79" si="106">+H80+H81</f>
        <v>0</v>
      </c>
      <c r="I79" s="7">
        <f t="shared" si="106"/>
        <v>0</v>
      </c>
      <c r="J79" s="7">
        <f t="shared" si="106"/>
        <v>0</v>
      </c>
      <c r="K79" s="7">
        <f t="shared" si="106"/>
        <v>0</v>
      </c>
      <c r="L79" s="7">
        <f t="shared" si="106"/>
        <v>0</v>
      </c>
      <c r="M79" s="7">
        <f>+M80+M81</f>
        <v>0</v>
      </c>
      <c r="N79" s="7">
        <f>+N80+N81</f>
        <v>0</v>
      </c>
      <c r="O79" s="7">
        <f t="shared" ref="O79" si="107">+O80+O81</f>
        <v>0</v>
      </c>
      <c r="P79" s="7">
        <f>+P80+P81</f>
        <v>0</v>
      </c>
      <c r="Q79" s="7">
        <f>+Q80+Q81</f>
        <v>0</v>
      </c>
      <c r="R79" s="7">
        <f t="shared" ref="R79:S79" si="108">+R80+R81</f>
        <v>0</v>
      </c>
      <c r="S79" s="7">
        <f t="shared" si="108"/>
        <v>0</v>
      </c>
      <c r="T79" s="7">
        <f>+T80+T81</f>
        <v>0</v>
      </c>
      <c r="U79" s="7">
        <f>+U80+U81</f>
        <v>0</v>
      </c>
      <c r="V79" s="7">
        <f t="shared" ref="V79:W79" si="109">+V80+V81</f>
        <v>0</v>
      </c>
      <c r="W79" s="7">
        <f t="shared" si="109"/>
        <v>0</v>
      </c>
      <c r="X79" s="7">
        <f>+X80+X81</f>
        <v>0</v>
      </c>
      <c r="Y79" s="17">
        <f t="shared" si="18"/>
        <v>0</v>
      </c>
      <c r="Z79" s="7">
        <f>+Z80+Z81</f>
        <v>0</v>
      </c>
      <c r="AA79" s="7">
        <f t="shared" ref="AA79:AF79" si="110">+AA80+AA81</f>
        <v>0</v>
      </c>
      <c r="AB79" s="7">
        <f t="shared" si="110"/>
        <v>0</v>
      </c>
      <c r="AC79" s="7">
        <f t="shared" si="110"/>
        <v>0</v>
      </c>
      <c r="AD79" s="7">
        <f t="shared" si="110"/>
        <v>0</v>
      </c>
      <c r="AE79" s="7">
        <f t="shared" si="110"/>
        <v>0</v>
      </c>
      <c r="AF79" s="7">
        <f t="shared" si="110"/>
        <v>0</v>
      </c>
      <c r="AG79" s="7">
        <f>+AG80+AG81</f>
        <v>0</v>
      </c>
      <c r="AH79" s="7">
        <f t="shared" ref="AH79:BL79" si="111">+AH80+AH81</f>
        <v>0</v>
      </c>
      <c r="AI79" s="7">
        <f t="shared" si="111"/>
        <v>0</v>
      </c>
      <c r="AJ79" s="7">
        <f t="shared" si="111"/>
        <v>0</v>
      </c>
      <c r="AK79" s="7">
        <f t="shared" si="111"/>
        <v>0</v>
      </c>
      <c r="AL79" s="7">
        <f t="shared" si="111"/>
        <v>0</v>
      </c>
      <c r="AM79" s="17">
        <f t="shared" si="21"/>
        <v>0</v>
      </c>
      <c r="AN79" s="7">
        <f t="shared" si="111"/>
        <v>0</v>
      </c>
      <c r="AO79" s="7">
        <f t="shared" si="111"/>
        <v>0</v>
      </c>
      <c r="AP79" s="7">
        <f t="shared" si="111"/>
        <v>0</v>
      </c>
      <c r="AQ79" s="7">
        <f t="shared" si="111"/>
        <v>0</v>
      </c>
      <c r="AR79" s="7">
        <f t="shared" si="111"/>
        <v>0</v>
      </c>
      <c r="AS79" s="7">
        <f t="shared" si="111"/>
        <v>0</v>
      </c>
      <c r="AT79" s="7">
        <f t="shared" si="111"/>
        <v>0</v>
      </c>
      <c r="AU79" s="7">
        <f t="shared" si="111"/>
        <v>0</v>
      </c>
      <c r="AV79" s="7">
        <f t="shared" si="111"/>
        <v>0</v>
      </c>
      <c r="AW79" s="7">
        <f t="shared" si="111"/>
        <v>0</v>
      </c>
      <c r="AX79" s="7">
        <f t="shared" si="111"/>
        <v>0</v>
      </c>
      <c r="AY79" s="7">
        <f t="shared" si="111"/>
        <v>0</v>
      </c>
      <c r="AZ79" s="7">
        <f t="shared" si="111"/>
        <v>0</v>
      </c>
      <c r="BA79" s="7">
        <f t="shared" si="111"/>
        <v>0</v>
      </c>
      <c r="BB79" s="7">
        <f t="shared" si="111"/>
        <v>0</v>
      </c>
      <c r="BC79" s="7">
        <f t="shared" si="111"/>
        <v>0</v>
      </c>
      <c r="BD79" s="7">
        <f t="shared" si="111"/>
        <v>0</v>
      </c>
      <c r="BE79" s="7">
        <f t="shared" si="111"/>
        <v>0</v>
      </c>
      <c r="BF79" s="7">
        <f t="shared" si="111"/>
        <v>0</v>
      </c>
      <c r="BG79" s="7">
        <f t="shared" si="111"/>
        <v>0</v>
      </c>
      <c r="BH79" s="7">
        <f t="shared" si="111"/>
        <v>0</v>
      </c>
      <c r="BI79" s="7">
        <f t="shared" si="111"/>
        <v>0</v>
      </c>
      <c r="BJ79" s="7">
        <f t="shared" si="111"/>
        <v>0</v>
      </c>
      <c r="BK79" s="7">
        <f t="shared" si="111"/>
        <v>0</v>
      </c>
      <c r="BL79" s="7">
        <f t="shared" si="111"/>
        <v>0</v>
      </c>
    </row>
    <row r="80" spans="1:64" s="11" customFormat="1" ht="14.25">
      <c r="A80" s="32" t="s">
        <v>63</v>
      </c>
      <c r="B80" s="9">
        <v>100000000</v>
      </c>
      <c r="C80" s="9"/>
      <c r="D80" s="12">
        <f t="shared" si="12"/>
        <v>0</v>
      </c>
      <c r="E80" s="17">
        <f t="shared" si="13"/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17">
        <f t="shared" si="18"/>
        <v>0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17">
        <f t="shared" si="21"/>
        <v>0</v>
      </c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</row>
    <row r="81" spans="1:64" s="11" customFormat="1" ht="14.25">
      <c r="A81" s="32" t="s">
        <v>64</v>
      </c>
      <c r="B81" s="9">
        <v>0</v>
      </c>
      <c r="C81" s="9">
        <v>0</v>
      </c>
      <c r="D81" s="12">
        <f t="shared" si="12"/>
        <v>0</v>
      </c>
      <c r="E81" s="17">
        <f t="shared" si="13"/>
        <v>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17">
        <f t="shared" si="18"/>
        <v>0</v>
      </c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17">
        <f t="shared" si="21"/>
        <v>0</v>
      </c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</row>
    <row r="82" spans="1:64" s="11" customFormat="1" ht="14.25">
      <c r="A82" s="41" t="s">
        <v>176</v>
      </c>
      <c r="B82" s="9"/>
      <c r="C82" s="17">
        <f t="shared" ref="C82:AK82" si="112">+C5+C8-C17</f>
        <v>0</v>
      </c>
      <c r="D82" s="17">
        <f t="shared" si="112"/>
        <v>98269919.769999981</v>
      </c>
      <c r="E82" s="17">
        <f t="shared" si="112"/>
        <v>32542296.770000011</v>
      </c>
      <c r="F82" s="17">
        <f t="shared" si="112"/>
        <v>32092296.770000011</v>
      </c>
      <c r="G82" s="17">
        <f t="shared" si="112"/>
        <v>0</v>
      </c>
      <c r="H82" s="17">
        <f t="shared" si="112"/>
        <v>0</v>
      </c>
      <c r="I82" s="17">
        <f t="shared" si="112"/>
        <v>0</v>
      </c>
      <c r="J82" s="17">
        <f t="shared" si="112"/>
        <v>450000</v>
      </c>
      <c r="K82" s="17">
        <f t="shared" si="112"/>
        <v>0</v>
      </c>
      <c r="L82" s="17">
        <f t="shared" si="112"/>
        <v>0</v>
      </c>
      <c r="M82" s="17">
        <f t="shared" si="112"/>
        <v>0</v>
      </c>
      <c r="N82" s="17">
        <f t="shared" si="112"/>
        <v>0</v>
      </c>
      <c r="O82" s="17">
        <f t="shared" si="112"/>
        <v>0</v>
      </c>
      <c r="P82" s="17">
        <f t="shared" si="112"/>
        <v>0</v>
      </c>
      <c r="Q82" s="17">
        <f t="shared" si="112"/>
        <v>0</v>
      </c>
      <c r="R82" s="17">
        <f t="shared" si="112"/>
        <v>0</v>
      </c>
      <c r="S82" s="17">
        <f t="shared" si="112"/>
        <v>0</v>
      </c>
      <c r="T82" s="17">
        <f t="shared" si="112"/>
        <v>0</v>
      </c>
      <c r="U82" s="17">
        <f t="shared" si="112"/>
        <v>0</v>
      </c>
      <c r="V82" s="17">
        <f t="shared" si="112"/>
        <v>0</v>
      </c>
      <c r="W82" s="17">
        <f t="shared" si="112"/>
        <v>0</v>
      </c>
      <c r="X82" s="17">
        <f t="shared" si="112"/>
        <v>0</v>
      </c>
      <c r="Y82" s="17">
        <f t="shared" si="112"/>
        <v>2727000</v>
      </c>
      <c r="Z82" s="17">
        <f t="shared" si="112"/>
        <v>0</v>
      </c>
      <c r="AA82" s="17">
        <f t="shared" si="112"/>
        <v>0</v>
      </c>
      <c r="AB82" s="17">
        <f t="shared" si="112"/>
        <v>0</v>
      </c>
      <c r="AC82" s="17">
        <f t="shared" si="112"/>
        <v>0</v>
      </c>
      <c r="AD82" s="17">
        <f t="shared" si="112"/>
        <v>0</v>
      </c>
      <c r="AE82" s="17">
        <f t="shared" si="112"/>
        <v>0</v>
      </c>
      <c r="AF82" s="17">
        <f t="shared" si="112"/>
        <v>0</v>
      </c>
      <c r="AG82" s="17">
        <f t="shared" si="112"/>
        <v>0</v>
      </c>
      <c r="AH82" s="17">
        <f t="shared" si="112"/>
        <v>0</v>
      </c>
      <c r="AI82" s="17">
        <f t="shared" si="112"/>
        <v>0</v>
      </c>
      <c r="AJ82" s="17">
        <f t="shared" si="112"/>
        <v>0</v>
      </c>
      <c r="AK82" s="17">
        <f t="shared" si="112"/>
        <v>0</v>
      </c>
      <c r="AL82" s="17">
        <f t="shared" ref="AL82:BL82" si="113">+AL5+AL8-AL17</f>
        <v>2727000</v>
      </c>
      <c r="AM82" s="17">
        <f t="shared" si="113"/>
        <v>63000623</v>
      </c>
      <c r="AN82" s="17">
        <f t="shared" si="113"/>
        <v>2200000</v>
      </c>
      <c r="AO82" s="17">
        <f t="shared" si="113"/>
        <v>0</v>
      </c>
      <c r="AP82" s="17">
        <f t="shared" si="113"/>
        <v>14803100</v>
      </c>
      <c r="AQ82" s="17">
        <f t="shared" si="113"/>
        <v>0</v>
      </c>
      <c r="AR82" s="17">
        <f t="shared" si="113"/>
        <v>0</v>
      </c>
      <c r="AS82" s="17">
        <f t="shared" si="113"/>
        <v>2032920</v>
      </c>
      <c r="AT82" s="17">
        <f t="shared" si="113"/>
        <v>0</v>
      </c>
      <c r="AU82" s="17">
        <f t="shared" si="113"/>
        <v>842824</v>
      </c>
      <c r="AV82" s="17">
        <f t="shared" si="113"/>
        <v>6624891</v>
      </c>
      <c r="AW82" s="17">
        <f t="shared" si="113"/>
        <v>0</v>
      </c>
      <c r="AX82" s="17">
        <f t="shared" si="113"/>
        <v>2258300</v>
      </c>
      <c r="AY82" s="17">
        <f t="shared" si="113"/>
        <v>0</v>
      </c>
      <c r="AZ82" s="17">
        <f t="shared" si="113"/>
        <v>31161588</v>
      </c>
      <c r="BA82" s="17">
        <f t="shared" si="113"/>
        <v>357000</v>
      </c>
      <c r="BB82" s="17">
        <f t="shared" si="113"/>
        <v>0</v>
      </c>
      <c r="BC82" s="17">
        <f t="shared" si="113"/>
        <v>0</v>
      </c>
      <c r="BD82" s="17">
        <f t="shared" si="113"/>
        <v>0</v>
      </c>
      <c r="BE82" s="17">
        <f t="shared" si="113"/>
        <v>0</v>
      </c>
      <c r="BF82" s="17">
        <f t="shared" si="113"/>
        <v>0</v>
      </c>
      <c r="BG82" s="17">
        <f t="shared" si="113"/>
        <v>1000000</v>
      </c>
      <c r="BH82" s="17">
        <f t="shared" si="113"/>
        <v>200000</v>
      </c>
      <c r="BI82" s="17">
        <f t="shared" si="113"/>
        <v>500000</v>
      </c>
      <c r="BJ82" s="17">
        <f t="shared" si="113"/>
        <v>0</v>
      </c>
      <c r="BK82" s="17">
        <f t="shared" si="113"/>
        <v>1020000</v>
      </c>
      <c r="BL82" s="17">
        <f t="shared" si="113"/>
        <v>0</v>
      </c>
    </row>
    <row r="83" spans="1:64" s="11" customFormat="1" ht="14.25">
      <c r="A83" s="41" t="s">
        <v>174</v>
      </c>
      <c r="B83" s="9"/>
      <c r="C83" s="9"/>
      <c r="D83" s="12"/>
      <c r="E83" s="17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7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17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>
        <v>3500000</v>
      </c>
      <c r="BJ83" s="9"/>
      <c r="BK83" s="9"/>
      <c r="BL83" s="9"/>
    </row>
    <row r="84" spans="1:64" s="11" customFormat="1" ht="14.25">
      <c r="A84" s="41" t="s">
        <v>175</v>
      </c>
      <c r="B84" s="9"/>
      <c r="C84" s="9"/>
      <c r="D84" s="12"/>
      <c r="E84" s="17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17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17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</row>
    <row r="87" spans="1:64">
      <c r="A87" s="21"/>
      <c r="B87" s="21"/>
      <c r="C87" s="21"/>
      <c r="D87" s="21" t="s">
        <v>158</v>
      </c>
      <c r="E87" s="21"/>
      <c r="F87" s="21"/>
    </row>
    <row r="88" spans="1:64">
      <c r="A88" s="21"/>
      <c r="B88" s="21"/>
      <c r="C88" s="21"/>
      <c r="D88" s="21" t="s">
        <v>320</v>
      </c>
      <c r="E88" s="21"/>
      <c r="F88" s="21"/>
      <c r="G88" s="21"/>
      <c r="H88" s="21"/>
      <c r="I88" s="21"/>
      <c r="J88" s="21"/>
      <c r="K88" s="21"/>
      <c r="L88" s="21"/>
      <c r="M88" s="21" t="s">
        <v>182</v>
      </c>
      <c r="N88" s="21"/>
      <c r="O88" s="21"/>
      <c r="P88" s="21"/>
      <c r="Q88" s="21"/>
    </row>
    <row r="89" spans="1:64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64">
      <c r="A90" s="21"/>
      <c r="B90" s="21"/>
      <c r="C90" s="21"/>
      <c r="D90" s="21" t="s">
        <v>159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64">
      <c r="A91" s="21"/>
      <c r="B91" s="21"/>
      <c r="C91" s="21"/>
      <c r="D91" s="21" t="s">
        <v>183</v>
      </c>
      <c r="E91" s="21"/>
      <c r="F91" s="21"/>
      <c r="G91" s="21"/>
      <c r="H91" s="21"/>
      <c r="I91" s="21"/>
      <c r="J91" s="21"/>
      <c r="K91" s="21"/>
      <c r="L91" s="21"/>
      <c r="M91" s="21" t="s">
        <v>184</v>
      </c>
      <c r="N91" s="21"/>
      <c r="O91" s="21"/>
      <c r="P91" s="21"/>
      <c r="Q91" s="21"/>
    </row>
    <row r="92" spans="1:64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64">
      <c r="A93" s="21"/>
      <c r="B93" s="21"/>
      <c r="C93" s="21"/>
      <c r="D93" s="21" t="s">
        <v>160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64">
      <c r="A94" s="21"/>
      <c r="B94" s="21"/>
      <c r="C94" s="21"/>
      <c r="D94" s="21" t="s">
        <v>185</v>
      </c>
      <c r="E94" s="21"/>
      <c r="F94" s="21"/>
      <c r="G94" s="21"/>
      <c r="H94" s="21"/>
      <c r="I94" s="21"/>
      <c r="J94" s="21"/>
      <c r="K94" s="21"/>
      <c r="L94" s="21"/>
      <c r="M94" s="21" t="s">
        <v>186</v>
      </c>
      <c r="N94" s="21"/>
      <c r="O94" s="21"/>
      <c r="P94" s="21"/>
      <c r="Q94" s="21"/>
    </row>
    <row r="95" spans="1:64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64">
      <c r="A96" s="21"/>
      <c r="B96" s="21"/>
      <c r="C96" s="21"/>
      <c r="D96" s="21" t="s">
        <v>161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>
      <c r="A97" s="21"/>
      <c r="B97" s="21"/>
      <c r="C97" s="21"/>
      <c r="D97" s="21" t="s">
        <v>187</v>
      </c>
      <c r="E97" s="21"/>
      <c r="F97" s="21"/>
      <c r="G97" s="21"/>
      <c r="H97" s="21"/>
      <c r="I97" s="21"/>
      <c r="J97" s="21"/>
      <c r="K97" s="21"/>
      <c r="L97" s="21"/>
      <c r="M97" s="21" t="s">
        <v>188</v>
      </c>
      <c r="N97" s="21"/>
      <c r="O97" s="21"/>
      <c r="P97" s="21"/>
      <c r="Q97" s="21"/>
    </row>
  </sheetData>
  <mergeCells count="1">
    <mergeCell ref="A1:F1"/>
  </mergeCells>
  <pageMargins left="0.11811023622047245" right="0.11811023622047245" top="0.35433070866141736" bottom="0.15748031496062992" header="0.31496062992125984" footer="0.31496062992125984"/>
  <pageSetup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44" sqref="D44"/>
    </sheetView>
  </sheetViews>
  <sheetFormatPr defaultRowHeight="11.25"/>
  <cols>
    <col min="1" max="1" width="4" style="21" customWidth="1"/>
    <col min="2" max="2" width="45.42578125" style="22" customWidth="1"/>
    <col min="3" max="3" width="12.85546875" style="21" bestFit="1" customWidth="1"/>
    <col min="4" max="4" width="14" style="21" bestFit="1" customWidth="1"/>
    <col min="5" max="5" width="12.5703125" style="21" bestFit="1" customWidth="1"/>
    <col min="6" max="6" width="12.140625" style="21" customWidth="1"/>
    <col min="7" max="7" width="11.85546875" style="21" customWidth="1"/>
    <col min="8" max="8" width="11.42578125" style="21" customWidth="1"/>
    <col min="9" max="9" width="12.7109375" style="21" customWidth="1"/>
    <col min="10" max="10" width="10.85546875" style="21" bestFit="1" customWidth="1"/>
    <col min="11" max="11" width="11" style="21" customWidth="1"/>
    <col min="12" max="12" width="11.28515625" style="21" customWidth="1"/>
    <col min="13" max="13" width="11.140625" style="21" bestFit="1" customWidth="1"/>
    <col min="14" max="14" width="11.140625" style="21" customWidth="1"/>
    <col min="15" max="15" width="9.7109375" style="21" customWidth="1"/>
    <col min="16" max="16" width="11.140625" style="21" customWidth="1"/>
    <col min="17" max="17" width="6.7109375" style="21" customWidth="1"/>
    <col min="18" max="18" width="11.5703125" style="21" customWidth="1"/>
    <col min="19" max="19" width="11.42578125" style="21" customWidth="1"/>
    <col min="20" max="20" width="10" style="21" customWidth="1"/>
    <col min="21" max="22" width="12.140625" style="21" customWidth="1"/>
    <col min="23" max="23" width="11.140625" style="21" bestFit="1" customWidth="1"/>
    <col min="24" max="24" width="11.42578125" style="21" customWidth="1"/>
    <col min="25" max="25" width="11" style="21" customWidth="1"/>
    <col min="26" max="26" width="12.5703125" style="21" customWidth="1"/>
    <col min="27" max="27" width="14.42578125" style="21" customWidth="1"/>
    <col min="28" max="28" width="12.42578125" style="21" customWidth="1"/>
    <col min="29" max="29" width="11.5703125" style="21" customWidth="1"/>
    <col min="30" max="269" width="9.140625" style="21"/>
    <col min="270" max="270" width="10.28515625" style="21" customWidth="1"/>
    <col min="271" max="271" width="0" style="21" hidden="1" customWidth="1"/>
    <col min="272" max="272" width="11.42578125" style="21" customWidth="1"/>
    <col min="273" max="273" width="10.85546875" style="21" bestFit="1" customWidth="1"/>
    <col min="274" max="274" width="10" style="21" bestFit="1" customWidth="1"/>
    <col min="275" max="275" width="8.42578125" style="21" bestFit="1" customWidth="1"/>
    <col min="276" max="276" width="8.42578125" style="21" customWidth="1"/>
    <col min="277" max="277" width="9.28515625" style="21" customWidth="1"/>
    <col min="278" max="278" width="8.85546875" style="21" customWidth="1"/>
    <col min="279" max="279" width="9.140625" style="21" customWidth="1"/>
    <col min="280" max="280" width="8.5703125" style="21" customWidth="1"/>
    <col min="281" max="281" width="9" style="21" customWidth="1"/>
    <col min="282" max="282" width="7" style="21" customWidth="1"/>
    <col min="283" max="283" width="9.42578125" style="21" customWidth="1"/>
    <col min="284" max="284" width="8.85546875" style="21" customWidth="1"/>
    <col min="285" max="285" width="11.7109375" style="21" customWidth="1"/>
    <col min="286" max="525" width="9.140625" style="21"/>
    <col min="526" max="526" width="10.28515625" style="21" customWidth="1"/>
    <col min="527" max="527" width="0" style="21" hidden="1" customWidth="1"/>
    <col min="528" max="528" width="11.42578125" style="21" customWidth="1"/>
    <col min="529" max="529" width="10.85546875" style="21" bestFit="1" customWidth="1"/>
    <col min="530" max="530" width="10" style="21" bestFit="1" customWidth="1"/>
    <col min="531" max="531" width="8.42578125" style="21" bestFit="1" customWidth="1"/>
    <col min="532" max="532" width="8.42578125" style="21" customWidth="1"/>
    <col min="533" max="533" width="9.28515625" style="21" customWidth="1"/>
    <col min="534" max="534" width="8.85546875" style="21" customWidth="1"/>
    <col min="535" max="535" width="9.140625" style="21" customWidth="1"/>
    <col min="536" max="536" width="8.5703125" style="21" customWidth="1"/>
    <col min="537" max="537" width="9" style="21" customWidth="1"/>
    <col min="538" max="538" width="7" style="21" customWidth="1"/>
    <col min="539" max="539" width="9.42578125" style="21" customWidth="1"/>
    <col min="540" max="540" width="8.85546875" style="21" customWidth="1"/>
    <col min="541" max="541" width="11.7109375" style="21" customWidth="1"/>
    <col min="542" max="781" width="9.140625" style="21"/>
    <col min="782" max="782" width="10.28515625" style="21" customWidth="1"/>
    <col min="783" max="783" width="0" style="21" hidden="1" customWidth="1"/>
    <col min="784" max="784" width="11.42578125" style="21" customWidth="1"/>
    <col min="785" max="785" width="10.85546875" style="21" bestFit="1" customWidth="1"/>
    <col min="786" max="786" width="10" style="21" bestFit="1" customWidth="1"/>
    <col min="787" max="787" width="8.42578125" style="21" bestFit="1" customWidth="1"/>
    <col min="788" max="788" width="8.42578125" style="21" customWidth="1"/>
    <col min="789" max="789" width="9.28515625" style="21" customWidth="1"/>
    <col min="790" max="790" width="8.85546875" style="21" customWidth="1"/>
    <col min="791" max="791" width="9.140625" style="21" customWidth="1"/>
    <col min="792" max="792" width="8.5703125" style="21" customWidth="1"/>
    <col min="793" max="793" width="9" style="21" customWidth="1"/>
    <col min="794" max="794" width="7" style="21" customWidth="1"/>
    <col min="795" max="795" width="9.42578125" style="21" customWidth="1"/>
    <col min="796" max="796" width="8.85546875" style="21" customWidth="1"/>
    <col min="797" max="797" width="11.7109375" style="21" customWidth="1"/>
    <col min="798" max="1037" width="9.140625" style="21"/>
    <col min="1038" max="1038" width="10.28515625" style="21" customWidth="1"/>
    <col min="1039" max="1039" width="0" style="21" hidden="1" customWidth="1"/>
    <col min="1040" max="1040" width="11.42578125" style="21" customWidth="1"/>
    <col min="1041" max="1041" width="10.85546875" style="21" bestFit="1" customWidth="1"/>
    <col min="1042" max="1042" width="10" style="21" bestFit="1" customWidth="1"/>
    <col min="1043" max="1043" width="8.42578125" style="21" bestFit="1" customWidth="1"/>
    <col min="1044" max="1044" width="8.42578125" style="21" customWidth="1"/>
    <col min="1045" max="1045" width="9.28515625" style="21" customWidth="1"/>
    <col min="1046" max="1046" width="8.85546875" style="21" customWidth="1"/>
    <col min="1047" max="1047" width="9.140625" style="21" customWidth="1"/>
    <col min="1048" max="1048" width="8.5703125" style="21" customWidth="1"/>
    <col min="1049" max="1049" width="9" style="21" customWidth="1"/>
    <col min="1050" max="1050" width="7" style="21" customWidth="1"/>
    <col min="1051" max="1051" width="9.42578125" style="21" customWidth="1"/>
    <col min="1052" max="1052" width="8.85546875" style="21" customWidth="1"/>
    <col min="1053" max="1053" width="11.7109375" style="21" customWidth="1"/>
    <col min="1054" max="1293" width="9.140625" style="21"/>
    <col min="1294" max="1294" width="10.28515625" style="21" customWidth="1"/>
    <col min="1295" max="1295" width="0" style="21" hidden="1" customWidth="1"/>
    <col min="1296" max="1296" width="11.42578125" style="21" customWidth="1"/>
    <col min="1297" max="1297" width="10.85546875" style="21" bestFit="1" customWidth="1"/>
    <col min="1298" max="1298" width="10" style="21" bestFit="1" customWidth="1"/>
    <col min="1299" max="1299" width="8.42578125" style="21" bestFit="1" customWidth="1"/>
    <col min="1300" max="1300" width="8.42578125" style="21" customWidth="1"/>
    <col min="1301" max="1301" width="9.28515625" style="21" customWidth="1"/>
    <col min="1302" max="1302" width="8.85546875" style="21" customWidth="1"/>
    <col min="1303" max="1303" width="9.140625" style="21" customWidth="1"/>
    <col min="1304" max="1304" width="8.5703125" style="21" customWidth="1"/>
    <col min="1305" max="1305" width="9" style="21" customWidth="1"/>
    <col min="1306" max="1306" width="7" style="21" customWidth="1"/>
    <col min="1307" max="1307" width="9.42578125" style="21" customWidth="1"/>
    <col min="1308" max="1308" width="8.85546875" style="21" customWidth="1"/>
    <col min="1309" max="1309" width="11.7109375" style="21" customWidth="1"/>
    <col min="1310" max="1549" width="9.140625" style="21"/>
    <col min="1550" max="1550" width="10.28515625" style="21" customWidth="1"/>
    <col min="1551" max="1551" width="0" style="21" hidden="1" customWidth="1"/>
    <col min="1552" max="1552" width="11.42578125" style="21" customWidth="1"/>
    <col min="1553" max="1553" width="10.85546875" style="21" bestFit="1" customWidth="1"/>
    <col min="1554" max="1554" width="10" style="21" bestFit="1" customWidth="1"/>
    <col min="1555" max="1555" width="8.42578125" style="21" bestFit="1" customWidth="1"/>
    <col min="1556" max="1556" width="8.42578125" style="21" customWidth="1"/>
    <col min="1557" max="1557" width="9.28515625" style="21" customWidth="1"/>
    <col min="1558" max="1558" width="8.85546875" style="21" customWidth="1"/>
    <col min="1559" max="1559" width="9.140625" style="21" customWidth="1"/>
    <col min="1560" max="1560" width="8.5703125" style="21" customWidth="1"/>
    <col min="1561" max="1561" width="9" style="21" customWidth="1"/>
    <col min="1562" max="1562" width="7" style="21" customWidth="1"/>
    <col min="1563" max="1563" width="9.42578125" style="21" customWidth="1"/>
    <col min="1564" max="1564" width="8.85546875" style="21" customWidth="1"/>
    <col min="1565" max="1565" width="11.7109375" style="21" customWidth="1"/>
    <col min="1566" max="1805" width="9.140625" style="21"/>
    <col min="1806" max="1806" width="10.28515625" style="21" customWidth="1"/>
    <col min="1807" max="1807" width="0" style="21" hidden="1" customWidth="1"/>
    <col min="1808" max="1808" width="11.42578125" style="21" customWidth="1"/>
    <col min="1809" max="1809" width="10.85546875" style="21" bestFit="1" customWidth="1"/>
    <col min="1810" max="1810" width="10" style="21" bestFit="1" customWidth="1"/>
    <col min="1811" max="1811" width="8.42578125" style="21" bestFit="1" customWidth="1"/>
    <col min="1812" max="1812" width="8.42578125" style="21" customWidth="1"/>
    <col min="1813" max="1813" width="9.28515625" style="21" customWidth="1"/>
    <col min="1814" max="1814" width="8.85546875" style="21" customWidth="1"/>
    <col min="1815" max="1815" width="9.140625" style="21" customWidth="1"/>
    <col min="1816" max="1816" width="8.5703125" style="21" customWidth="1"/>
    <col min="1817" max="1817" width="9" style="21" customWidth="1"/>
    <col min="1818" max="1818" width="7" style="21" customWidth="1"/>
    <col min="1819" max="1819" width="9.42578125" style="21" customWidth="1"/>
    <col min="1820" max="1820" width="8.85546875" style="21" customWidth="1"/>
    <col min="1821" max="1821" width="11.7109375" style="21" customWidth="1"/>
    <col min="1822" max="2061" width="9.140625" style="21"/>
    <col min="2062" max="2062" width="10.28515625" style="21" customWidth="1"/>
    <col min="2063" max="2063" width="0" style="21" hidden="1" customWidth="1"/>
    <col min="2064" max="2064" width="11.42578125" style="21" customWidth="1"/>
    <col min="2065" max="2065" width="10.85546875" style="21" bestFit="1" customWidth="1"/>
    <col min="2066" max="2066" width="10" style="21" bestFit="1" customWidth="1"/>
    <col min="2067" max="2067" width="8.42578125" style="21" bestFit="1" customWidth="1"/>
    <col min="2068" max="2068" width="8.42578125" style="21" customWidth="1"/>
    <col min="2069" max="2069" width="9.28515625" style="21" customWidth="1"/>
    <col min="2070" max="2070" width="8.85546875" style="21" customWidth="1"/>
    <col min="2071" max="2071" width="9.140625" style="21" customWidth="1"/>
    <col min="2072" max="2072" width="8.5703125" style="21" customWidth="1"/>
    <col min="2073" max="2073" width="9" style="21" customWidth="1"/>
    <col min="2074" max="2074" width="7" style="21" customWidth="1"/>
    <col min="2075" max="2075" width="9.42578125" style="21" customWidth="1"/>
    <col min="2076" max="2076" width="8.85546875" style="21" customWidth="1"/>
    <col min="2077" max="2077" width="11.7109375" style="21" customWidth="1"/>
    <col min="2078" max="2317" width="9.140625" style="21"/>
    <col min="2318" max="2318" width="10.28515625" style="21" customWidth="1"/>
    <col min="2319" max="2319" width="0" style="21" hidden="1" customWidth="1"/>
    <col min="2320" max="2320" width="11.42578125" style="21" customWidth="1"/>
    <col min="2321" max="2321" width="10.85546875" style="21" bestFit="1" customWidth="1"/>
    <col min="2322" max="2322" width="10" style="21" bestFit="1" customWidth="1"/>
    <col min="2323" max="2323" width="8.42578125" style="21" bestFit="1" customWidth="1"/>
    <col min="2324" max="2324" width="8.42578125" style="21" customWidth="1"/>
    <col min="2325" max="2325" width="9.28515625" style="21" customWidth="1"/>
    <col min="2326" max="2326" width="8.85546875" style="21" customWidth="1"/>
    <col min="2327" max="2327" width="9.140625" style="21" customWidth="1"/>
    <col min="2328" max="2328" width="8.5703125" style="21" customWidth="1"/>
    <col min="2329" max="2329" width="9" style="21" customWidth="1"/>
    <col min="2330" max="2330" width="7" style="21" customWidth="1"/>
    <col min="2331" max="2331" width="9.42578125" style="21" customWidth="1"/>
    <col min="2332" max="2332" width="8.85546875" style="21" customWidth="1"/>
    <col min="2333" max="2333" width="11.7109375" style="21" customWidth="1"/>
    <col min="2334" max="2573" width="9.140625" style="21"/>
    <col min="2574" max="2574" width="10.28515625" style="21" customWidth="1"/>
    <col min="2575" max="2575" width="0" style="21" hidden="1" customWidth="1"/>
    <col min="2576" max="2576" width="11.42578125" style="21" customWidth="1"/>
    <col min="2577" max="2577" width="10.85546875" style="21" bestFit="1" customWidth="1"/>
    <col min="2578" max="2578" width="10" style="21" bestFit="1" customWidth="1"/>
    <col min="2579" max="2579" width="8.42578125" style="21" bestFit="1" customWidth="1"/>
    <col min="2580" max="2580" width="8.42578125" style="21" customWidth="1"/>
    <col min="2581" max="2581" width="9.28515625" style="21" customWidth="1"/>
    <col min="2582" max="2582" width="8.85546875" style="21" customWidth="1"/>
    <col min="2583" max="2583" width="9.140625" style="21" customWidth="1"/>
    <col min="2584" max="2584" width="8.5703125" style="21" customWidth="1"/>
    <col min="2585" max="2585" width="9" style="21" customWidth="1"/>
    <col min="2586" max="2586" width="7" style="21" customWidth="1"/>
    <col min="2587" max="2587" width="9.42578125" style="21" customWidth="1"/>
    <col min="2588" max="2588" width="8.85546875" style="21" customWidth="1"/>
    <col min="2589" max="2589" width="11.7109375" style="21" customWidth="1"/>
    <col min="2590" max="2829" width="9.140625" style="21"/>
    <col min="2830" max="2830" width="10.28515625" style="21" customWidth="1"/>
    <col min="2831" max="2831" width="0" style="21" hidden="1" customWidth="1"/>
    <col min="2832" max="2832" width="11.42578125" style="21" customWidth="1"/>
    <col min="2833" max="2833" width="10.85546875" style="21" bestFit="1" customWidth="1"/>
    <col min="2834" max="2834" width="10" style="21" bestFit="1" customWidth="1"/>
    <col min="2835" max="2835" width="8.42578125" style="21" bestFit="1" customWidth="1"/>
    <col min="2836" max="2836" width="8.42578125" style="21" customWidth="1"/>
    <col min="2837" max="2837" width="9.28515625" style="21" customWidth="1"/>
    <col min="2838" max="2838" width="8.85546875" style="21" customWidth="1"/>
    <col min="2839" max="2839" width="9.140625" style="21" customWidth="1"/>
    <col min="2840" max="2840" width="8.5703125" style="21" customWidth="1"/>
    <col min="2841" max="2841" width="9" style="21" customWidth="1"/>
    <col min="2842" max="2842" width="7" style="21" customWidth="1"/>
    <col min="2843" max="2843" width="9.42578125" style="21" customWidth="1"/>
    <col min="2844" max="2844" width="8.85546875" style="21" customWidth="1"/>
    <col min="2845" max="2845" width="11.7109375" style="21" customWidth="1"/>
    <col min="2846" max="3085" width="9.140625" style="21"/>
    <col min="3086" max="3086" width="10.28515625" style="21" customWidth="1"/>
    <col min="3087" max="3087" width="0" style="21" hidden="1" customWidth="1"/>
    <col min="3088" max="3088" width="11.42578125" style="21" customWidth="1"/>
    <col min="3089" max="3089" width="10.85546875" style="21" bestFit="1" customWidth="1"/>
    <col min="3090" max="3090" width="10" style="21" bestFit="1" customWidth="1"/>
    <col min="3091" max="3091" width="8.42578125" style="21" bestFit="1" customWidth="1"/>
    <col min="3092" max="3092" width="8.42578125" style="21" customWidth="1"/>
    <col min="3093" max="3093" width="9.28515625" style="21" customWidth="1"/>
    <col min="3094" max="3094" width="8.85546875" style="21" customWidth="1"/>
    <col min="3095" max="3095" width="9.140625" style="21" customWidth="1"/>
    <col min="3096" max="3096" width="8.5703125" style="21" customWidth="1"/>
    <col min="3097" max="3097" width="9" style="21" customWidth="1"/>
    <col min="3098" max="3098" width="7" style="21" customWidth="1"/>
    <col min="3099" max="3099" width="9.42578125" style="21" customWidth="1"/>
    <col min="3100" max="3100" width="8.85546875" style="21" customWidth="1"/>
    <col min="3101" max="3101" width="11.7109375" style="21" customWidth="1"/>
    <col min="3102" max="3341" width="9.140625" style="21"/>
    <col min="3342" max="3342" width="10.28515625" style="21" customWidth="1"/>
    <col min="3343" max="3343" width="0" style="21" hidden="1" customWidth="1"/>
    <col min="3344" max="3344" width="11.42578125" style="21" customWidth="1"/>
    <col min="3345" max="3345" width="10.85546875" style="21" bestFit="1" customWidth="1"/>
    <col min="3346" max="3346" width="10" style="21" bestFit="1" customWidth="1"/>
    <col min="3347" max="3347" width="8.42578125" style="21" bestFit="1" customWidth="1"/>
    <col min="3348" max="3348" width="8.42578125" style="21" customWidth="1"/>
    <col min="3349" max="3349" width="9.28515625" style="21" customWidth="1"/>
    <col min="3350" max="3350" width="8.85546875" style="21" customWidth="1"/>
    <col min="3351" max="3351" width="9.140625" style="21" customWidth="1"/>
    <col min="3352" max="3352" width="8.5703125" style="21" customWidth="1"/>
    <col min="3353" max="3353" width="9" style="21" customWidth="1"/>
    <col min="3354" max="3354" width="7" style="21" customWidth="1"/>
    <col min="3355" max="3355" width="9.42578125" style="21" customWidth="1"/>
    <col min="3356" max="3356" width="8.85546875" style="21" customWidth="1"/>
    <col min="3357" max="3357" width="11.7109375" style="21" customWidth="1"/>
    <col min="3358" max="3597" width="9.140625" style="21"/>
    <col min="3598" max="3598" width="10.28515625" style="21" customWidth="1"/>
    <col min="3599" max="3599" width="0" style="21" hidden="1" customWidth="1"/>
    <col min="3600" max="3600" width="11.42578125" style="21" customWidth="1"/>
    <col min="3601" max="3601" width="10.85546875" style="21" bestFit="1" customWidth="1"/>
    <col min="3602" max="3602" width="10" style="21" bestFit="1" customWidth="1"/>
    <col min="3603" max="3603" width="8.42578125" style="21" bestFit="1" customWidth="1"/>
    <col min="3604" max="3604" width="8.42578125" style="21" customWidth="1"/>
    <col min="3605" max="3605" width="9.28515625" style="21" customWidth="1"/>
    <col min="3606" max="3606" width="8.85546875" style="21" customWidth="1"/>
    <col min="3607" max="3607" width="9.140625" style="21" customWidth="1"/>
    <col min="3608" max="3608" width="8.5703125" style="21" customWidth="1"/>
    <col min="3609" max="3609" width="9" style="21" customWidth="1"/>
    <col min="3610" max="3610" width="7" style="21" customWidth="1"/>
    <col min="3611" max="3611" width="9.42578125" style="21" customWidth="1"/>
    <col min="3612" max="3612" width="8.85546875" style="21" customWidth="1"/>
    <col min="3613" max="3613" width="11.7109375" style="21" customWidth="1"/>
    <col min="3614" max="3853" width="9.140625" style="21"/>
    <col min="3854" max="3854" width="10.28515625" style="21" customWidth="1"/>
    <col min="3855" max="3855" width="0" style="21" hidden="1" customWidth="1"/>
    <col min="3856" max="3856" width="11.42578125" style="21" customWidth="1"/>
    <col min="3857" max="3857" width="10.85546875" style="21" bestFit="1" customWidth="1"/>
    <col min="3858" max="3858" width="10" style="21" bestFit="1" customWidth="1"/>
    <col min="3859" max="3859" width="8.42578125" style="21" bestFit="1" customWidth="1"/>
    <col min="3860" max="3860" width="8.42578125" style="21" customWidth="1"/>
    <col min="3861" max="3861" width="9.28515625" style="21" customWidth="1"/>
    <col min="3862" max="3862" width="8.85546875" style="21" customWidth="1"/>
    <col min="3863" max="3863" width="9.140625" style="21" customWidth="1"/>
    <col min="3864" max="3864" width="8.5703125" style="21" customWidth="1"/>
    <col min="3865" max="3865" width="9" style="21" customWidth="1"/>
    <col min="3866" max="3866" width="7" style="21" customWidth="1"/>
    <col min="3867" max="3867" width="9.42578125" style="21" customWidth="1"/>
    <col min="3868" max="3868" width="8.85546875" style="21" customWidth="1"/>
    <col min="3869" max="3869" width="11.7109375" style="21" customWidth="1"/>
    <col min="3870" max="4109" width="9.140625" style="21"/>
    <col min="4110" max="4110" width="10.28515625" style="21" customWidth="1"/>
    <col min="4111" max="4111" width="0" style="21" hidden="1" customWidth="1"/>
    <col min="4112" max="4112" width="11.42578125" style="21" customWidth="1"/>
    <col min="4113" max="4113" width="10.85546875" style="21" bestFit="1" customWidth="1"/>
    <col min="4114" max="4114" width="10" style="21" bestFit="1" customWidth="1"/>
    <col min="4115" max="4115" width="8.42578125" style="21" bestFit="1" customWidth="1"/>
    <col min="4116" max="4116" width="8.42578125" style="21" customWidth="1"/>
    <col min="4117" max="4117" width="9.28515625" style="21" customWidth="1"/>
    <col min="4118" max="4118" width="8.85546875" style="21" customWidth="1"/>
    <col min="4119" max="4119" width="9.140625" style="21" customWidth="1"/>
    <col min="4120" max="4120" width="8.5703125" style="21" customWidth="1"/>
    <col min="4121" max="4121" width="9" style="21" customWidth="1"/>
    <col min="4122" max="4122" width="7" style="21" customWidth="1"/>
    <col min="4123" max="4123" width="9.42578125" style="21" customWidth="1"/>
    <col min="4124" max="4124" width="8.85546875" style="21" customWidth="1"/>
    <col min="4125" max="4125" width="11.7109375" style="21" customWidth="1"/>
    <col min="4126" max="4365" width="9.140625" style="21"/>
    <col min="4366" max="4366" width="10.28515625" style="21" customWidth="1"/>
    <col min="4367" max="4367" width="0" style="21" hidden="1" customWidth="1"/>
    <col min="4368" max="4368" width="11.42578125" style="21" customWidth="1"/>
    <col min="4369" max="4369" width="10.85546875" style="21" bestFit="1" customWidth="1"/>
    <col min="4370" max="4370" width="10" style="21" bestFit="1" customWidth="1"/>
    <col min="4371" max="4371" width="8.42578125" style="21" bestFit="1" customWidth="1"/>
    <col min="4372" max="4372" width="8.42578125" style="21" customWidth="1"/>
    <col min="4373" max="4373" width="9.28515625" style="21" customWidth="1"/>
    <col min="4374" max="4374" width="8.85546875" style="21" customWidth="1"/>
    <col min="4375" max="4375" width="9.140625" style="21" customWidth="1"/>
    <col min="4376" max="4376" width="8.5703125" style="21" customWidth="1"/>
    <col min="4377" max="4377" width="9" style="21" customWidth="1"/>
    <col min="4378" max="4378" width="7" style="21" customWidth="1"/>
    <col min="4379" max="4379" width="9.42578125" style="21" customWidth="1"/>
    <col min="4380" max="4380" width="8.85546875" style="21" customWidth="1"/>
    <col min="4381" max="4381" width="11.7109375" style="21" customWidth="1"/>
    <col min="4382" max="4621" width="9.140625" style="21"/>
    <col min="4622" max="4622" width="10.28515625" style="21" customWidth="1"/>
    <col min="4623" max="4623" width="0" style="21" hidden="1" customWidth="1"/>
    <col min="4624" max="4624" width="11.42578125" style="21" customWidth="1"/>
    <col min="4625" max="4625" width="10.85546875" style="21" bestFit="1" customWidth="1"/>
    <col min="4626" max="4626" width="10" style="21" bestFit="1" customWidth="1"/>
    <col min="4627" max="4627" width="8.42578125" style="21" bestFit="1" customWidth="1"/>
    <col min="4628" max="4628" width="8.42578125" style="21" customWidth="1"/>
    <col min="4629" max="4629" width="9.28515625" style="21" customWidth="1"/>
    <col min="4630" max="4630" width="8.85546875" style="21" customWidth="1"/>
    <col min="4631" max="4631" width="9.140625" style="21" customWidth="1"/>
    <col min="4632" max="4632" width="8.5703125" style="21" customWidth="1"/>
    <col min="4633" max="4633" width="9" style="21" customWidth="1"/>
    <col min="4634" max="4634" width="7" style="21" customWidth="1"/>
    <col min="4635" max="4635" width="9.42578125" style="21" customWidth="1"/>
    <col min="4636" max="4636" width="8.85546875" style="21" customWidth="1"/>
    <col min="4637" max="4637" width="11.7109375" style="21" customWidth="1"/>
    <col min="4638" max="4877" width="9.140625" style="21"/>
    <col min="4878" max="4878" width="10.28515625" style="21" customWidth="1"/>
    <col min="4879" max="4879" width="0" style="21" hidden="1" customWidth="1"/>
    <col min="4880" max="4880" width="11.42578125" style="21" customWidth="1"/>
    <col min="4881" max="4881" width="10.85546875" style="21" bestFit="1" customWidth="1"/>
    <col min="4882" max="4882" width="10" style="21" bestFit="1" customWidth="1"/>
    <col min="4883" max="4883" width="8.42578125" style="21" bestFit="1" customWidth="1"/>
    <col min="4884" max="4884" width="8.42578125" style="21" customWidth="1"/>
    <col min="4885" max="4885" width="9.28515625" style="21" customWidth="1"/>
    <col min="4886" max="4886" width="8.85546875" style="21" customWidth="1"/>
    <col min="4887" max="4887" width="9.140625" style="21" customWidth="1"/>
    <col min="4888" max="4888" width="8.5703125" style="21" customWidth="1"/>
    <col min="4889" max="4889" width="9" style="21" customWidth="1"/>
    <col min="4890" max="4890" width="7" style="21" customWidth="1"/>
    <col min="4891" max="4891" width="9.42578125" style="21" customWidth="1"/>
    <col min="4892" max="4892" width="8.85546875" style="21" customWidth="1"/>
    <col min="4893" max="4893" width="11.7109375" style="21" customWidth="1"/>
    <col min="4894" max="5133" width="9.140625" style="21"/>
    <col min="5134" max="5134" width="10.28515625" style="21" customWidth="1"/>
    <col min="5135" max="5135" width="0" style="21" hidden="1" customWidth="1"/>
    <col min="5136" max="5136" width="11.42578125" style="21" customWidth="1"/>
    <col min="5137" max="5137" width="10.85546875" style="21" bestFit="1" customWidth="1"/>
    <col min="5138" max="5138" width="10" style="21" bestFit="1" customWidth="1"/>
    <col min="5139" max="5139" width="8.42578125" style="21" bestFit="1" customWidth="1"/>
    <col min="5140" max="5140" width="8.42578125" style="21" customWidth="1"/>
    <col min="5141" max="5141" width="9.28515625" style="21" customWidth="1"/>
    <col min="5142" max="5142" width="8.85546875" style="21" customWidth="1"/>
    <col min="5143" max="5143" width="9.140625" style="21" customWidth="1"/>
    <col min="5144" max="5144" width="8.5703125" style="21" customWidth="1"/>
    <col min="5145" max="5145" width="9" style="21" customWidth="1"/>
    <col min="5146" max="5146" width="7" style="21" customWidth="1"/>
    <col min="5147" max="5147" width="9.42578125" style="21" customWidth="1"/>
    <col min="5148" max="5148" width="8.85546875" style="21" customWidth="1"/>
    <col min="5149" max="5149" width="11.7109375" style="21" customWidth="1"/>
    <col min="5150" max="5389" width="9.140625" style="21"/>
    <col min="5390" max="5390" width="10.28515625" style="21" customWidth="1"/>
    <col min="5391" max="5391" width="0" style="21" hidden="1" customWidth="1"/>
    <col min="5392" max="5392" width="11.42578125" style="21" customWidth="1"/>
    <col min="5393" max="5393" width="10.85546875" style="21" bestFit="1" customWidth="1"/>
    <col min="5394" max="5394" width="10" style="21" bestFit="1" customWidth="1"/>
    <col min="5395" max="5395" width="8.42578125" style="21" bestFit="1" customWidth="1"/>
    <col min="5396" max="5396" width="8.42578125" style="21" customWidth="1"/>
    <col min="5397" max="5397" width="9.28515625" style="21" customWidth="1"/>
    <col min="5398" max="5398" width="8.85546875" style="21" customWidth="1"/>
    <col min="5399" max="5399" width="9.140625" style="21" customWidth="1"/>
    <col min="5400" max="5400" width="8.5703125" style="21" customWidth="1"/>
    <col min="5401" max="5401" width="9" style="21" customWidth="1"/>
    <col min="5402" max="5402" width="7" style="21" customWidth="1"/>
    <col min="5403" max="5403" width="9.42578125" style="21" customWidth="1"/>
    <col min="5404" max="5404" width="8.85546875" style="21" customWidth="1"/>
    <col min="5405" max="5405" width="11.7109375" style="21" customWidth="1"/>
    <col min="5406" max="5645" width="9.140625" style="21"/>
    <col min="5646" max="5646" width="10.28515625" style="21" customWidth="1"/>
    <col min="5647" max="5647" width="0" style="21" hidden="1" customWidth="1"/>
    <col min="5648" max="5648" width="11.42578125" style="21" customWidth="1"/>
    <col min="5649" max="5649" width="10.85546875" style="21" bestFit="1" customWidth="1"/>
    <col min="5650" max="5650" width="10" style="21" bestFit="1" customWidth="1"/>
    <col min="5651" max="5651" width="8.42578125" style="21" bestFit="1" customWidth="1"/>
    <col min="5652" max="5652" width="8.42578125" style="21" customWidth="1"/>
    <col min="5653" max="5653" width="9.28515625" style="21" customWidth="1"/>
    <col min="5654" max="5654" width="8.85546875" style="21" customWidth="1"/>
    <col min="5655" max="5655" width="9.140625" style="21" customWidth="1"/>
    <col min="5656" max="5656" width="8.5703125" style="21" customWidth="1"/>
    <col min="5657" max="5657" width="9" style="21" customWidth="1"/>
    <col min="5658" max="5658" width="7" style="21" customWidth="1"/>
    <col min="5659" max="5659" width="9.42578125" style="21" customWidth="1"/>
    <col min="5660" max="5660" width="8.85546875" style="21" customWidth="1"/>
    <col min="5661" max="5661" width="11.7109375" style="21" customWidth="1"/>
    <col min="5662" max="5901" width="9.140625" style="21"/>
    <col min="5902" max="5902" width="10.28515625" style="21" customWidth="1"/>
    <col min="5903" max="5903" width="0" style="21" hidden="1" customWidth="1"/>
    <col min="5904" max="5904" width="11.42578125" style="21" customWidth="1"/>
    <col min="5905" max="5905" width="10.85546875" style="21" bestFit="1" customWidth="1"/>
    <col min="5906" max="5906" width="10" style="21" bestFit="1" customWidth="1"/>
    <col min="5907" max="5907" width="8.42578125" style="21" bestFit="1" customWidth="1"/>
    <col min="5908" max="5908" width="8.42578125" style="21" customWidth="1"/>
    <col min="5909" max="5909" width="9.28515625" style="21" customWidth="1"/>
    <col min="5910" max="5910" width="8.85546875" style="21" customWidth="1"/>
    <col min="5911" max="5911" width="9.140625" style="21" customWidth="1"/>
    <col min="5912" max="5912" width="8.5703125" style="21" customWidth="1"/>
    <col min="5913" max="5913" width="9" style="21" customWidth="1"/>
    <col min="5914" max="5914" width="7" style="21" customWidth="1"/>
    <col min="5915" max="5915" width="9.42578125" style="21" customWidth="1"/>
    <col min="5916" max="5916" width="8.85546875" style="21" customWidth="1"/>
    <col min="5917" max="5917" width="11.7109375" style="21" customWidth="1"/>
    <col min="5918" max="6157" width="9.140625" style="21"/>
    <col min="6158" max="6158" width="10.28515625" style="21" customWidth="1"/>
    <col min="6159" max="6159" width="0" style="21" hidden="1" customWidth="1"/>
    <col min="6160" max="6160" width="11.42578125" style="21" customWidth="1"/>
    <col min="6161" max="6161" width="10.85546875" style="21" bestFit="1" customWidth="1"/>
    <col min="6162" max="6162" width="10" style="21" bestFit="1" customWidth="1"/>
    <col min="6163" max="6163" width="8.42578125" style="21" bestFit="1" customWidth="1"/>
    <col min="6164" max="6164" width="8.42578125" style="21" customWidth="1"/>
    <col min="6165" max="6165" width="9.28515625" style="21" customWidth="1"/>
    <col min="6166" max="6166" width="8.85546875" style="21" customWidth="1"/>
    <col min="6167" max="6167" width="9.140625" style="21" customWidth="1"/>
    <col min="6168" max="6168" width="8.5703125" style="21" customWidth="1"/>
    <col min="6169" max="6169" width="9" style="21" customWidth="1"/>
    <col min="6170" max="6170" width="7" style="21" customWidth="1"/>
    <col min="6171" max="6171" width="9.42578125" style="21" customWidth="1"/>
    <col min="6172" max="6172" width="8.85546875" style="21" customWidth="1"/>
    <col min="6173" max="6173" width="11.7109375" style="21" customWidth="1"/>
    <col min="6174" max="6413" width="9.140625" style="21"/>
    <col min="6414" max="6414" width="10.28515625" style="21" customWidth="1"/>
    <col min="6415" max="6415" width="0" style="21" hidden="1" customWidth="1"/>
    <col min="6416" max="6416" width="11.42578125" style="21" customWidth="1"/>
    <col min="6417" max="6417" width="10.85546875" style="21" bestFit="1" customWidth="1"/>
    <col min="6418" max="6418" width="10" style="21" bestFit="1" customWidth="1"/>
    <col min="6419" max="6419" width="8.42578125" style="21" bestFit="1" customWidth="1"/>
    <col min="6420" max="6420" width="8.42578125" style="21" customWidth="1"/>
    <col min="6421" max="6421" width="9.28515625" style="21" customWidth="1"/>
    <col min="6422" max="6422" width="8.85546875" style="21" customWidth="1"/>
    <col min="6423" max="6423" width="9.140625" style="21" customWidth="1"/>
    <col min="6424" max="6424" width="8.5703125" style="21" customWidth="1"/>
    <col min="6425" max="6425" width="9" style="21" customWidth="1"/>
    <col min="6426" max="6426" width="7" style="21" customWidth="1"/>
    <col min="6427" max="6427" width="9.42578125" style="21" customWidth="1"/>
    <col min="6428" max="6428" width="8.85546875" style="21" customWidth="1"/>
    <col min="6429" max="6429" width="11.7109375" style="21" customWidth="1"/>
    <col min="6430" max="6669" width="9.140625" style="21"/>
    <col min="6670" max="6670" width="10.28515625" style="21" customWidth="1"/>
    <col min="6671" max="6671" width="0" style="21" hidden="1" customWidth="1"/>
    <col min="6672" max="6672" width="11.42578125" style="21" customWidth="1"/>
    <col min="6673" max="6673" width="10.85546875" style="21" bestFit="1" customWidth="1"/>
    <col min="6674" max="6674" width="10" style="21" bestFit="1" customWidth="1"/>
    <col min="6675" max="6675" width="8.42578125" style="21" bestFit="1" customWidth="1"/>
    <col min="6676" max="6676" width="8.42578125" style="21" customWidth="1"/>
    <col min="6677" max="6677" width="9.28515625" style="21" customWidth="1"/>
    <col min="6678" max="6678" width="8.85546875" style="21" customWidth="1"/>
    <col min="6679" max="6679" width="9.140625" style="21" customWidth="1"/>
    <col min="6680" max="6680" width="8.5703125" style="21" customWidth="1"/>
    <col min="6681" max="6681" width="9" style="21" customWidth="1"/>
    <col min="6682" max="6682" width="7" style="21" customWidth="1"/>
    <col min="6683" max="6683" width="9.42578125" style="21" customWidth="1"/>
    <col min="6684" max="6684" width="8.85546875" style="21" customWidth="1"/>
    <col min="6685" max="6685" width="11.7109375" style="21" customWidth="1"/>
    <col min="6686" max="6925" width="9.140625" style="21"/>
    <col min="6926" max="6926" width="10.28515625" style="21" customWidth="1"/>
    <col min="6927" max="6927" width="0" style="21" hidden="1" customWidth="1"/>
    <col min="6928" max="6928" width="11.42578125" style="21" customWidth="1"/>
    <col min="6929" max="6929" width="10.85546875" style="21" bestFit="1" customWidth="1"/>
    <col min="6930" max="6930" width="10" style="21" bestFit="1" customWidth="1"/>
    <col min="6931" max="6931" width="8.42578125" style="21" bestFit="1" customWidth="1"/>
    <col min="6932" max="6932" width="8.42578125" style="21" customWidth="1"/>
    <col min="6933" max="6933" width="9.28515625" style="21" customWidth="1"/>
    <col min="6934" max="6934" width="8.85546875" style="21" customWidth="1"/>
    <col min="6935" max="6935" width="9.140625" style="21" customWidth="1"/>
    <col min="6936" max="6936" width="8.5703125" style="21" customWidth="1"/>
    <col min="6937" max="6937" width="9" style="21" customWidth="1"/>
    <col min="6938" max="6938" width="7" style="21" customWidth="1"/>
    <col min="6939" max="6939" width="9.42578125" style="21" customWidth="1"/>
    <col min="6940" max="6940" width="8.85546875" style="21" customWidth="1"/>
    <col min="6941" max="6941" width="11.7109375" style="21" customWidth="1"/>
    <col min="6942" max="7181" width="9.140625" style="21"/>
    <col min="7182" max="7182" width="10.28515625" style="21" customWidth="1"/>
    <col min="7183" max="7183" width="0" style="21" hidden="1" customWidth="1"/>
    <col min="7184" max="7184" width="11.42578125" style="21" customWidth="1"/>
    <col min="7185" max="7185" width="10.85546875" style="21" bestFit="1" customWidth="1"/>
    <col min="7186" max="7186" width="10" style="21" bestFit="1" customWidth="1"/>
    <col min="7187" max="7187" width="8.42578125" style="21" bestFit="1" customWidth="1"/>
    <col min="7188" max="7188" width="8.42578125" style="21" customWidth="1"/>
    <col min="7189" max="7189" width="9.28515625" style="21" customWidth="1"/>
    <col min="7190" max="7190" width="8.85546875" style="21" customWidth="1"/>
    <col min="7191" max="7191" width="9.140625" style="21" customWidth="1"/>
    <col min="7192" max="7192" width="8.5703125" style="21" customWidth="1"/>
    <col min="7193" max="7193" width="9" style="21" customWidth="1"/>
    <col min="7194" max="7194" width="7" style="21" customWidth="1"/>
    <col min="7195" max="7195" width="9.42578125" style="21" customWidth="1"/>
    <col min="7196" max="7196" width="8.85546875" style="21" customWidth="1"/>
    <col min="7197" max="7197" width="11.7109375" style="21" customWidth="1"/>
    <col min="7198" max="7437" width="9.140625" style="21"/>
    <col min="7438" max="7438" width="10.28515625" style="21" customWidth="1"/>
    <col min="7439" max="7439" width="0" style="21" hidden="1" customWidth="1"/>
    <col min="7440" max="7440" width="11.42578125" style="21" customWidth="1"/>
    <col min="7441" max="7441" width="10.85546875" style="21" bestFit="1" customWidth="1"/>
    <col min="7442" max="7442" width="10" style="21" bestFit="1" customWidth="1"/>
    <col min="7443" max="7443" width="8.42578125" style="21" bestFit="1" customWidth="1"/>
    <col min="7444" max="7444" width="8.42578125" style="21" customWidth="1"/>
    <col min="7445" max="7445" width="9.28515625" style="21" customWidth="1"/>
    <col min="7446" max="7446" width="8.85546875" style="21" customWidth="1"/>
    <col min="7447" max="7447" width="9.140625" style="21" customWidth="1"/>
    <col min="7448" max="7448" width="8.5703125" style="21" customWidth="1"/>
    <col min="7449" max="7449" width="9" style="21" customWidth="1"/>
    <col min="7450" max="7450" width="7" style="21" customWidth="1"/>
    <col min="7451" max="7451" width="9.42578125" style="21" customWidth="1"/>
    <col min="7452" max="7452" width="8.85546875" style="21" customWidth="1"/>
    <col min="7453" max="7453" width="11.7109375" style="21" customWidth="1"/>
    <col min="7454" max="7693" width="9.140625" style="21"/>
    <col min="7694" max="7694" width="10.28515625" style="21" customWidth="1"/>
    <col min="7695" max="7695" width="0" style="21" hidden="1" customWidth="1"/>
    <col min="7696" max="7696" width="11.42578125" style="21" customWidth="1"/>
    <col min="7697" max="7697" width="10.85546875" style="21" bestFit="1" customWidth="1"/>
    <col min="7698" max="7698" width="10" style="21" bestFit="1" customWidth="1"/>
    <col min="7699" max="7699" width="8.42578125" style="21" bestFit="1" customWidth="1"/>
    <col min="7700" max="7700" width="8.42578125" style="21" customWidth="1"/>
    <col min="7701" max="7701" width="9.28515625" style="21" customWidth="1"/>
    <col min="7702" max="7702" width="8.85546875" style="21" customWidth="1"/>
    <col min="7703" max="7703" width="9.140625" style="21" customWidth="1"/>
    <col min="7704" max="7704" width="8.5703125" style="21" customWidth="1"/>
    <col min="7705" max="7705" width="9" style="21" customWidth="1"/>
    <col min="7706" max="7706" width="7" style="21" customWidth="1"/>
    <col min="7707" max="7707" width="9.42578125" style="21" customWidth="1"/>
    <col min="7708" max="7708" width="8.85546875" style="21" customWidth="1"/>
    <col min="7709" max="7709" width="11.7109375" style="21" customWidth="1"/>
    <col min="7710" max="7949" width="9.140625" style="21"/>
    <col min="7950" max="7950" width="10.28515625" style="21" customWidth="1"/>
    <col min="7951" max="7951" width="0" style="21" hidden="1" customWidth="1"/>
    <col min="7952" max="7952" width="11.42578125" style="21" customWidth="1"/>
    <col min="7953" max="7953" width="10.85546875" style="21" bestFit="1" customWidth="1"/>
    <col min="7954" max="7954" width="10" style="21" bestFit="1" customWidth="1"/>
    <col min="7955" max="7955" width="8.42578125" style="21" bestFit="1" customWidth="1"/>
    <col min="7956" max="7956" width="8.42578125" style="21" customWidth="1"/>
    <col min="7957" max="7957" width="9.28515625" style="21" customWidth="1"/>
    <col min="7958" max="7958" width="8.85546875" style="21" customWidth="1"/>
    <col min="7959" max="7959" width="9.140625" style="21" customWidth="1"/>
    <col min="7960" max="7960" width="8.5703125" style="21" customWidth="1"/>
    <col min="7961" max="7961" width="9" style="21" customWidth="1"/>
    <col min="7962" max="7962" width="7" style="21" customWidth="1"/>
    <col min="7963" max="7963" width="9.42578125" style="21" customWidth="1"/>
    <col min="7964" max="7964" width="8.85546875" style="21" customWidth="1"/>
    <col min="7965" max="7965" width="11.7109375" style="21" customWidth="1"/>
    <col min="7966" max="8205" width="9.140625" style="21"/>
    <col min="8206" max="8206" width="10.28515625" style="21" customWidth="1"/>
    <col min="8207" max="8207" width="0" style="21" hidden="1" customWidth="1"/>
    <col min="8208" max="8208" width="11.42578125" style="21" customWidth="1"/>
    <col min="8209" max="8209" width="10.85546875" style="21" bestFit="1" customWidth="1"/>
    <col min="8210" max="8210" width="10" style="21" bestFit="1" customWidth="1"/>
    <col min="8211" max="8211" width="8.42578125" style="21" bestFit="1" customWidth="1"/>
    <col min="8212" max="8212" width="8.42578125" style="21" customWidth="1"/>
    <col min="8213" max="8213" width="9.28515625" style="21" customWidth="1"/>
    <col min="8214" max="8214" width="8.85546875" style="21" customWidth="1"/>
    <col min="8215" max="8215" width="9.140625" style="21" customWidth="1"/>
    <col min="8216" max="8216" width="8.5703125" style="21" customWidth="1"/>
    <col min="8217" max="8217" width="9" style="21" customWidth="1"/>
    <col min="8218" max="8218" width="7" style="21" customWidth="1"/>
    <col min="8219" max="8219" width="9.42578125" style="21" customWidth="1"/>
    <col min="8220" max="8220" width="8.85546875" style="21" customWidth="1"/>
    <col min="8221" max="8221" width="11.7109375" style="21" customWidth="1"/>
    <col min="8222" max="8461" width="9.140625" style="21"/>
    <col min="8462" max="8462" width="10.28515625" style="21" customWidth="1"/>
    <col min="8463" max="8463" width="0" style="21" hidden="1" customWidth="1"/>
    <col min="8464" max="8464" width="11.42578125" style="21" customWidth="1"/>
    <col min="8465" max="8465" width="10.85546875" style="21" bestFit="1" customWidth="1"/>
    <col min="8466" max="8466" width="10" style="21" bestFit="1" customWidth="1"/>
    <col min="8467" max="8467" width="8.42578125" style="21" bestFit="1" customWidth="1"/>
    <col min="8468" max="8468" width="8.42578125" style="21" customWidth="1"/>
    <col min="8469" max="8469" width="9.28515625" style="21" customWidth="1"/>
    <col min="8470" max="8470" width="8.85546875" style="21" customWidth="1"/>
    <col min="8471" max="8471" width="9.140625" style="21" customWidth="1"/>
    <col min="8472" max="8472" width="8.5703125" style="21" customWidth="1"/>
    <col min="8473" max="8473" width="9" style="21" customWidth="1"/>
    <col min="8474" max="8474" width="7" style="21" customWidth="1"/>
    <col min="8475" max="8475" width="9.42578125" style="21" customWidth="1"/>
    <col min="8476" max="8476" width="8.85546875" style="21" customWidth="1"/>
    <col min="8477" max="8477" width="11.7109375" style="21" customWidth="1"/>
    <col min="8478" max="8717" width="9.140625" style="21"/>
    <col min="8718" max="8718" width="10.28515625" style="21" customWidth="1"/>
    <col min="8719" max="8719" width="0" style="21" hidden="1" customWidth="1"/>
    <col min="8720" max="8720" width="11.42578125" style="21" customWidth="1"/>
    <col min="8721" max="8721" width="10.85546875" style="21" bestFit="1" customWidth="1"/>
    <col min="8722" max="8722" width="10" style="21" bestFit="1" customWidth="1"/>
    <col min="8723" max="8723" width="8.42578125" style="21" bestFit="1" customWidth="1"/>
    <col min="8724" max="8724" width="8.42578125" style="21" customWidth="1"/>
    <col min="8725" max="8725" width="9.28515625" style="21" customWidth="1"/>
    <col min="8726" max="8726" width="8.85546875" style="21" customWidth="1"/>
    <col min="8727" max="8727" width="9.140625" style="21" customWidth="1"/>
    <col min="8728" max="8728" width="8.5703125" style="21" customWidth="1"/>
    <col min="8729" max="8729" width="9" style="21" customWidth="1"/>
    <col min="8730" max="8730" width="7" style="21" customWidth="1"/>
    <col min="8731" max="8731" width="9.42578125" style="21" customWidth="1"/>
    <col min="8732" max="8732" width="8.85546875" style="21" customWidth="1"/>
    <col min="8733" max="8733" width="11.7109375" style="21" customWidth="1"/>
    <col min="8734" max="8973" width="9.140625" style="21"/>
    <col min="8974" max="8974" width="10.28515625" style="21" customWidth="1"/>
    <col min="8975" max="8975" width="0" style="21" hidden="1" customWidth="1"/>
    <col min="8976" max="8976" width="11.42578125" style="21" customWidth="1"/>
    <col min="8977" max="8977" width="10.85546875" style="21" bestFit="1" customWidth="1"/>
    <col min="8978" max="8978" width="10" style="21" bestFit="1" customWidth="1"/>
    <col min="8979" max="8979" width="8.42578125" style="21" bestFit="1" customWidth="1"/>
    <col min="8980" max="8980" width="8.42578125" style="21" customWidth="1"/>
    <col min="8981" max="8981" width="9.28515625" style="21" customWidth="1"/>
    <col min="8982" max="8982" width="8.85546875" style="21" customWidth="1"/>
    <col min="8983" max="8983" width="9.140625" style="21" customWidth="1"/>
    <col min="8984" max="8984" width="8.5703125" style="21" customWidth="1"/>
    <col min="8985" max="8985" width="9" style="21" customWidth="1"/>
    <col min="8986" max="8986" width="7" style="21" customWidth="1"/>
    <col min="8987" max="8987" width="9.42578125" style="21" customWidth="1"/>
    <col min="8988" max="8988" width="8.85546875" style="21" customWidth="1"/>
    <col min="8989" max="8989" width="11.7109375" style="21" customWidth="1"/>
    <col min="8990" max="9229" width="9.140625" style="21"/>
    <col min="9230" max="9230" width="10.28515625" style="21" customWidth="1"/>
    <col min="9231" max="9231" width="0" style="21" hidden="1" customWidth="1"/>
    <col min="9232" max="9232" width="11.42578125" style="21" customWidth="1"/>
    <col min="9233" max="9233" width="10.85546875" style="21" bestFit="1" customWidth="1"/>
    <col min="9234" max="9234" width="10" style="21" bestFit="1" customWidth="1"/>
    <col min="9235" max="9235" width="8.42578125" style="21" bestFit="1" customWidth="1"/>
    <col min="9236" max="9236" width="8.42578125" style="21" customWidth="1"/>
    <col min="9237" max="9237" width="9.28515625" style="21" customWidth="1"/>
    <col min="9238" max="9238" width="8.85546875" style="21" customWidth="1"/>
    <col min="9239" max="9239" width="9.140625" style="21" customWidth="1"/>
    <col min="9240" max="9240" width="8.5703125" style="21" customWidth="1"/>
    <col min="9241" max="9241" width="9" style="21" customWidth="1"/>
    <col min="9242" max="9242" width="7" style="21" customWidth="1"/>
    <col min="9243" max="9243" width="9.42578125" style="21" customWidth="1"/>
    <col min="9244" max="9244" width="8.85546875" style="21" customWidth="1"/>
    <col min="9245" max="9245" width="11.7109375" style="21" customWidth="1"/>
    <col min="9246" max="9485" width="9.140625" style="21"/>
    <col min="9486" max="9486" width="10.28515625" style="21" customWidth="1"/>
    <col min="9487" max="9487" width="0" style="21" hidden="1" customWidth="1"/>
    <col min="9488" max="9488" width="11.42578125" style="21" customWidth="1"/>
    <col min="9489" max="9489" width="10.85546875" style="21" bestFit="1" customWidth="1"/>
    <col min="9490" max="9490" width="10" style="21" bestFit="1" customWidth="1"/>
    <col min="9491" max="9491" width="8.42578125" style="21" bestFit="1" customWidth="1"/>
    <col min="9492" max="9492" width="8.42578125" style="21" customWidth="1"/>
    <col min="9493" max="9493" width="9.28515625" style="21" customWidth="1"/>
    <col min="9494" max="9494" width="8.85546875" style="21" customWidth="1"/>
    <col min="9495" max="9495" width="9.140625" style="21" customWidth="1"/>
    <col min="9496" max="9496" width="8.5703125" style="21" customWidth="1"/>
    <col min="9497" max="9497" width="9" style="21" customWidth="1"/>
    <col min="9498" max="9498" width="7" style="21" customWidth="1"/>
    <col min="9499" max="9499" width="9.42578125" style="21" customWidth="1"/>
    <col min="9500" max="9500" width="8.85546875" style="21" customWidth="1"/>
    <col min="9501" max="9501" width="11.7109375" style="21" customWidth="1"/>
    <col min="9502" max="9741" width="9.140625" style="21"/>
    <col min="9742" max="9742" width="10.28515625" style="21" customWidth="1"/>
    <col min="9743" max="9743" width="0" style="21" hidden="1" customWidth="1"/>
    <col min="9744" max="9744" width="11.42578125" style="21" customWidth="1"/>
    <col min="9745" max="9745" width="10.85546875" style="21" bestFit="1" customWidth="1"/>
    <col min="9746" max="9746" width="10" style="21" bestFit="1" customWidth="1"/>
    <col min="9747" max="9747" width="8.42578125" style="21" bestFit="1" customWidth="1"/>
    <col min="9748" max="9748" width="8.42578125" style="21" customWidth="1"/>
    <col min="9749" max="9749" width="9.28515625" style="21" customWidth="1"/>
    <col min="9750" max="9750" width="8.85546875" style="21" customWidth="1"/>
    <col min="9751" max="9751" width="9.140625" style="21" customWidth="1"/>
    <col min="9752" max="9752" width="8.5703125" style="21" customWidth="1"/>
    <col min="9753" max="9753" width="9" style="21" customWidth="1"/>
    <col min="9754" max="9754" width="7" style="21" customWidth="1"/>
    <col min="9755" max="9755" width="9.42578125" style="21" customWidth="1"/>
    <col min="9756" max="9756" width="8.85546875" style="21" customWidth="1"/>
    <col min="9757" max="9757" width="11.7109375" style="21" customWidth="1"/>
    <col min="9758" max="9997" width="9.140625" style="21"/>
    <col min="9998" max="9998" width="10.28515625" style="21" customWidth="1"/>
    <col min="9999" max="9999" width="0" style="21" hidden="1" customWidth="1"/>
    <col min="10000" max="10000" width="11.42578125" style="21" customWidth="1"/>
    <col min="10001" max="10001" width="10.85546875" style="21" bestFit="1" customWidth="1"/>
    <col min="10002" max="10002" width="10" style="21" bestFit="1" customWidth="1"/>
    <col min="10003" max="10003" width="8.42578125" style="21" bestFit="1" customWidth="1"/>
    <col min="10004" max="10004" width="8.42578125" style="21" customWidth="1"/>
    <col min="10005" max="10005" width="9.28515625" style="21" customWidth="1"/>
    <col min="10006" max="10006" width="8.85546875" style="21" customWidth="1"/>
    <col min="10007" max="10007" width="9.140625" style="21" customWidth="1"/>
    <col min="10008" max="10008" width="8.5703125" style="21" customWidth="1"/>
    <col min="10009" max="10009" width="9" style="21" customWidth="1"/>
    <col min="10010" max="10010" width="7" style="21" customWidth="1"/>
    <col min="10011" max="10011" width="9.42578125" style="21" customWidth="1"/>
    <col min="10012" max="10012" width="8.85546875" style="21" customWidth="1"/>
    <col min="10013" max="10013" width="11.7109375" style="21" customWidth="1"/>
    <col min="10014" max="10253" width="9.140625" style="21"/>
    <col min="10254" max="10254" width="10.28515625" style="21" customWidth="1"/>
    <col min="10255" max="10255" width="0" style="21" hidden="1" customWidth="1"/>
    <col min="10256" max="10256" width="11.42578125" style="21" customWidth="1"/>
    <col min="10257" max="10257" width="10.85546875" style="21" bestFit="1" customWidth="1"/>
    <col min="10258" max="10258" width="10" style="21" bestFit="1" customWidth="1"/>
    <col min="10259" max="10259" width="8.42578125" style="21" bestFit="1" customWidth="1"/>
    <col min="10260" max="10260" width="8.42578125" style="21" customWidth="1"/>
    <col min="10261" max="10261" width="9.28515625" style="21" customWidth="1"/>
    <col min="10262" max="10262" width="8.85546875" style="21" customWidth="1"/>
    <col min="10263" max="10263" width="9.140625" style="21" customWidth="1"/>
    <col min="10264" max="10264" width="8.5703125" style="21" customWidth="1"/>
    <col min="10265" max="10265" width="9" style="21" customWidth="1"/>
    <col min="10266" max="10266" width="7" style="21" customWidth="1"/>
    <col min="10267" max="10267" width="9.42578125" style="21" customWidth="1"/>
    <col min="10268" max="10268" width="8.85546875" style="21" customWidth="1"/>
    <col min="10269" max="10269" width="11.7109375" style="21" customWidth="1"/>
    <col min="10270" max="10509" width="9.140625" style="21"/>
    <col min="10510" max="10510" width="10.28515625" style="21" customWidth="1"/>
    <col min="10511" max="10511" width="0" style="21" hidden="1" customWidth="1"/>
    <col min="10512" max="10512" width="11.42578125" style="21" customWidth="1"/>
    <col min="10513" max="10513" width="10.85546875" style="21" bestFit="1" customWidth="1"/>
    <col min="10514" max="10514" width="10" style="21" bestFit="1" customWidth="1"/>
    <col min="10515" max="10515" width="8.42578125" style="21" bestFit="1" customWidth="1"/>
    <col min="10516" max="10516" width="8.42578125" style="21" customWidth="1"/>
    <col min="10517" max="10517" width="9.28515625" style="21" customWidth="1"/>
    <col min="10518" max="10518" width="8.85546875" style="21" customWidth="1"/>
    <col min="10519" max="10519" width="9.140625" style="21" customWidth="1"/>
    <col min="10520" max="10520" width="8.5703125" style="21" customWidth="1"/>
    <col min="10521" max="10521" width="9" style="21" customWidth="1"/>
    <col min="10522" max="10522" width="7" style="21" customWidth="1"/>
    <col min="10523" max="10523" width="9.42578125" style="21" customWidth="1"/>
    <col min="10524" max="10524" width="8.85546875" style="21" customWidth="1"/>
    <col min="10525" max="10525" width="11.7109375" style="21" customWidth="1"/>
    <col min="10526" max="10765" width="9.140625" style="21"/>
    <col min="10766" max="10766" width="10.28515625" style="21" customWidth="1"/>
    <col min="10767" max="10767" width="0" style="21" hidden="1" customWidth="1"/>
    <col min="10768" max="10768" width="11.42578125" style="21" customWidth="1"/>
    <col min="10769" max="10769" width="10.85546875" style="21" bestFit="1" customWidth="1"/>
    <col min="10770" max="10770" width="10" style="21" bestFit="1" customWidth="1"/>
    <col min="10771" max="10771" width="8.42578125" style="21" bestFit="1" customWidth="1"/>
    <col min="10772" max="10772" width="8.42578125" style="21" customWidth="1"/>
    <col min="10773" max="10773" width="9.28515625" style="21" customWidth="1"/>
    <col min="10774" max="10774" width="8.85546875" style="21" customWidth="1"/>
    <col min="10775" max="10775" width="9.140625" style="21" customWidth="1"/>
    <col min="10776" max="10776" width="8.5703125" style="21" customWidth="1"/>
    <col min="10777" max="10777" width="9" style="21" customWidth="1"/>
    <col min="10778" max="10778" width="7" style="21" customWidth="1"/>
    <col min="10779" max="10779" width="9.42578125" style="21" customWidth="1"/>
    <col min="10780" max="10780" width="8.85546875" style="21" customWidth="1"/>
    <col min="10781" max="10781" width="11.7109375" style="21" customWidth="1"/>
    <col min="10782" max="11021" width="9.140625" style="21"/>
    <col min="11022" max="11022" width="10.28515625" style="21" customWidth="1"/>
    <col min="11023" max="11023" width="0" style="21" hidden="1" customWidth="1"/>
    <col min="11024" max="11024" width="11.42578125" style="21" customWidth="1"/>
    <col min="11025" max="11025" width="10.85546875" style="21" bestFit="1" customWidth="1"/>
    <col min="11026" max="11026" width="10" style="21" bestFit="1" customWidth="1"/>
    <col min="11027" max="11027" width="8.42578125" style="21" bestFit="1" customWidth="1"/>
    <col min="11028" max="11028" width="8.42578125" style="21" customWidth="1"/>
    <col min="11029" max="11029" width="9.28515625" style="21" customWidth="1"/>
    <col min="11030" max="11030" width="8.85546875" style="21" customWidth="1"/>
    <col min="11031" max="11031" width="9.140625" style="21" customWidth="1"/>
    <col min="11032" max="11032" width="8.5703125" style="21" customWidth="1"/>
    <col min="11033" max="11033" width="9" style="21" customWidth="1"/>
    <col min="11034" max="11034" width="7" style="21" customWidth="1"/>
    <col min="11035" max="11035" width="9.42578125" style="21" customWidth="1"/>
    <col min="11036" max="11036" width="8.85546875" style="21" customWidth="1"/>
    <col min="11037" max="11037" width="11.7109375" style="21" customWidth="1"/>
    <col min="11038" max="11277" width="9.140625" style="21"/>
    <col min="11278" max="11278" width="10.28515625" style="21" customWidth="1"/>
    <col min="11279" max="11279" width="0" style="21" hidden="1" customWidth="1"/>
    <col min="11280" max="11280" width="11.42578125" style="21" customWidth="1"/>
    <col min="11281" max="11281" width="10.85546875" style="21" bestFit="1" customWidth="1"/>
    <col min="11282" max="11282" width="10" style="21" bestFit="1" customWidth="1"/>
    <col min="11283" max="11283" width="8.42578125" style="21" bestFit="1" customWidth="1"/>
    <col min="11284" max="11284" width="8.42578125" style="21" customWidth="1"/>
    <col min="11285" max="11285" width="9.28515625" style="21" customWidth="1"/>
    <col min="11286" max="11286" width="8.85546875" style="21" customWidth="1"/>
    <col min="11287" max="11287" width="9.140625" style="21" customWidth="1"/>
    <col min="11288" max="11288" width="8.5703125" style="21" customWidth="1"/>
    <col min="11289" max="11289" width="9" style="21" customWidth="1"/>
    <col min="11290" max="11290" width="7" style="21" customWidth="1"/>
    <col min="11291" max="11291" width="9.42578125" style="21" customWidth="1"/>
    <col min="11292" max="11292" width="8.85546875" style="21" customWidth="1"/>
    <col min="11293" max="11293" width="11.7109375" style="21" customWidth="1"/>
    <col min="11294" max="11533" width="9.140625" style="21"/>
    <col min="11534" max="11534" width="10.28515625" style="21" customWidth="1"/>
    <col min="11535" max="11535" width="0" style="21" hidden="1" customWidth="1"/>
    <col min="11536" max="11536" width="11.42578125" style="21" customWidth="1"/>
    <col min="11537" max="11537" width="10.85546875" style="21" bestFit="1" customWidth="1"/>
    <col min="11538" max="11538" width="10" style="21" bestFit="1" customWidth="1"/>
    <col min="11539" max="11539" width="8.42578125" style="21" bestFit="1" customWidth="1"/>
    <col min="11540" max="11540" width="8.42578125" style="21" customWidth="1"/>
    <col min="11541" max="11541" width="9.28515625" style="21" customWidth="1"/>
    <col min="11542" max="11542" width="8.85546875" style="21" customWidth="1"/>
    <col min="11543" max="11543" width="9.140625" style="21" customWidth="1"/>
    <col min="11544" max="11544" width="8.5703125" style="21" customWidth="1"/>
    <col min="11545" max="11545" width="9" style="21" customWidth="1"/>
    <col min="11546" max="11546" width="7" style="21" customWidth="1"/>
    <col min="11547" max="11547" width="9.42578125" style="21" customWidth="1"/>
    <col min="11548" max="11548" width="8.85546875" style="21" customWidth="1"/>
    <col min="11549" max="11549" width="11.7109375" style="21" customWidth="1"/>
    <col min="11550" max="11789" width="9.140625" style="21"/>
    <col min="11790" max="11790" width="10.28515625" style="21" customWidth="1"/>
    <col min="11791" max="11791" width="0" style="21" hidden="1" customWidth="1"/>
    <col min="11792" max="11792" width="11.42578125" style="21" customWidth="1"/>
    <col min="11793" max="11793" width="10.85546875" style="21" bestFit="1" customWidth="1"/>
    <col min="11794" max="11794" width="10" style="21" bestFit="1" customWidth="1"/>
    <col min="11795" max="11795" width="8.42578125" style="21" bestFit="1" customWidth="1"/>
    <col min="11796" max="11796" width="8.42578125" style="21" customWidth="1"/>
    <col min="11797" max="11797" width="9.28515625" style="21" customWidth="1"/>
    <col min="11798" max="11798" width="8.85546875" style="21" customWidth="1"/>
    <col min="11799" max="11799" width="9.140625" style="21" customWidth="1"/>
    <col min="11800" max="11800" width="8.5703125" style="21" customWidth="1"/>
    <col min="11801" max="11801" width="9" style="21" customWidth="1"/>
    <col min="11802" max="11802" width="7" style="21" customWidth="1"/>
    <col min="11803" max="11803" width="9.42578125" style="21" customWidth="1"/>
    <col min="11804" max="11804" width="8.85546875" style="21" customWidth="1"/>
    <col min="11805" max="11805" width="11.7109375" style="21" customWidth="1"/>
    <col min="11806" max="12045" width="9.140625" style="21"/>
    <col min="12046" max="12046" width="10.28515625" style="21" customWidth="1"/>
    <col min="12047" max="12047" width="0" style="21" hidden="1" customWidth="1"/>
    <col min="12048" max="12048" width="11.42578125" style="21" customWidth="1"/>
    <col min="12049" max="12049" width="10.85546875" style="21" bestFit="1" customWidth="1"/>
    <col min="12050" max="12050" width="10" style="21" bestFit="1" customWidth="1"/>
    <col min="12051" max="12051" width="8.42578125" style="21" bestFit="1" customWidth="1"/>
    <col min="12052" max="12052" width="8.42578125" style="21" customWidth="1"/>
    <col min="12053" max="12053" width="9.28515625" style="21" customWidth="1"/>
    <col min="12054" max="12054" width="8.85546875" style="21" customWidth="1"/>
    <col min="12055" max="12055" width="9.140625" style="21" customWidth="1"/>
    <col min="12056" max="12056" width="8.5703125" style="21" customWidth="1"/>
    <col min="12057" max="12057" width="9" style="21" customWidth="1"/>
    <col min="12058" max="12058" width="7" style="21" customWidth="1"/>
    <col min="12059" max="12059" width="9.42578125" style="21" customWidth="1"/>
    <col min="12060" max="12060" width="8.85546875" style="21" customWidth="1"/>
    <col min="12061" max="12061" width="11.7109375" style="21" customWidth="1"/>
    <col min="12062" max="12301" width="9.140625" style="21"/>
    <col min="12302" max="12302" width="10.28515625" style="21" customWidth="1"/>
    <col min="12303" max="12303" width="0" style="21" hidden="1" customWidth="1"/>
    <col min="12304" max="12304" width="11.42578125" style="21" customWidth="1"/>
    <col min="12305" max="12305" width="10.85546875" style="21" bestFit="1" customWidth="1"/>
    <col min="12306" max="12306" width="10" style="21" bestFit="1" customWidth="1"/>
    <col min="12307" max="12307" width="8.42578125" style="21" bestFit="1" customWidth="1"/>
    <col min="12308" max="12308" width="8.42578125" style="21" customWidth="1"/>
    <col min="12309" max="12309" width="9.28515625" style="21" customWidth="1"/>
    <col min="12310" max="12310" width="8.85546875" style="21" customWidth="1"/>
    <col min="12311" max="12311" width="9.140625" style="21" customWidth="1"/>
    <col min="12312" max="12312" width="8.5703125" style="21" customWidth="1"/>
    <col min="12313" max="12313" width="9" style="21" customWidth="1"/>
    <col min="12314" max="12314" width="7" style="21" customWidth="1"/>
    <col min="12315" max="12315" width="9.42578125" style="21" customWidth="1"/>
    <col min="12316" max="12316" width="8.85546875" style="21" customWidth="1"/>
    <col min="12317" max="12317" width="11.7109375" style="21" customWidth="1"/>
    <col min="12318" max="12557" width="9.140625" style="21"/>
    <col min="12558" max="12558" width="10.28515625" style="21" customWidth="1"/>
    <col min="12559" max="12559" width="0" style="21" hidden="1" customWidth="1"/>
    <col min="12560" max="12560" width="11.42578125" style="21" customWidth="1"/>
    <col min="12561" max="12561" width="10.85546875" style="21" bestFit="1" customWidth="1"/>
    <col min="12562" max="12562" width="10" style="21" bestFit="1" customWidth="1"/>
    <col min="12563" max="12563" width="8.42578125" style="21" bestFit="1" customWidth="1"/>
    <col min="12564" max="12564" width="8.42578125" style="21" customWidth="1"/>
    <col min="12565" max="12565" width="9.28515625" style="21" customWidth="1"/>
    <col min="12566" max="12566" width="8.85546875" style="21" customWidth="1"/>
    <col min="12567" max="12567" width="9.140625" style="21" customWidth="1"/>
    <col min="12568" max="12568" width="8.5703125" style="21" customWidth="1"/>
    <col min="12569" max="12569" width="9" style="21" customWidth="1"/>
    <col min="12570" max="12570" width="7" style="21" customWidth="1"/>
    <col min="12571" max="12571" width="9.42578125" style="21" customWidth="1"/>
    <col min="12572" max="12572" width="8.85546875" style="21" customWidth="1"/>
    <col min="12573" max="12573" width="11.7109375" style="21" customWidth="1"/>
    <col min="12574" max="12813" width="9.140625" style="21"/>
    <col min="12814" max="12814" width="10.28515625" style="21" customWidth="1"/>
    <col min="12815" max="12815" width="0" style="21" hidden="1" customWidth="1"/>
    <col min="12816" max="12816" width="11.42578125" style="21" customWidth="1"/>
    <col min="12817" max="12817" width="10.85546875" style="21" bestFit="1" customWidth="1"/>
    <col min="12818" max="12818" width="10" style="21" bestFit="1" customWidth="1"/>
    <col min="12819" max="12819" width="8.42578125" style="21" bestFit="1" customWidth="1"/>
    <col min="12820" max="12820" width="8.42578125" style="21" customWidth="1"/>
    <col min="12821" max="12821" width="9.28515625" style="21" customWidth="1"/>
    <col min="12822" max="12822" width="8.85546875" style="21" customWidth="1"/>
    <col min="12823" max="12823" width="9.140625" style="21" customWidth="1"/>
    <col min="12824" max="12824" width="8.5703125" style="21" customWidth="1"/>
    <col min="12825" max="12825" width="9" style="21" customWidth="1"/>
    <col min="12826" max="12826" width="7" style="21" customWidth="1"/>
    <col min="12827" max="12827" width="9.42578125" style="21" customWidth="1"/>
    <col min="12828" max="12828" width="8.85546875" style="21" customWidth="1"/>
    <col min="12829" max="12829" width="11.7109375" style="21" customWidth="1"/>
    <col min="12830" max="13069" width="9.140625" style="21"/>
    <col min="13070" max="13070" width="10.28515625" style="21" customWidth="1"/>
    <col min="13071" max="13071" width="0" style="21" hidden="1" customWidth="1"/>
    <col min="13072" max="13072" width="11.42578125" style="21" customWidth="1"/>
    <col min="13073" max="13073" width="10.85546875" style="21" bestFit="1" customWidth="1"/>
    <col min="13074" max="13074" width="10" style="21" bestFit="1" customWidth="1"/>
    <col min="13075" max="13075" width="8.42578125" style="21" bestFit="1" customWidth="1"/>
    <col min="13076" max="13076" width="8.42578125" style="21" customWidth="1"/>
    <col min="13077" max="13077" width="9.28515625" style="21" customWidth="1"/>
    <col min="13078" max="13078" width="8.85546875" style="21" customWidth="1"/>
    <col min="13079" max="13079" width="9.140625" style="21" customWidth="1"/>
    <col min="13080" max="13080" width="8.5703125" style="21" customWidth="1"/>
    <col min="13081" max="13081" width="9" style="21" customWidth="1"/>
    <col min="13082" max="13082" width="7" style="21" customWidth="1"/>
    <col min="13083" max="13083" width="9.42578125" style="21" customWidth="1"/>
    <col min="13084" max="13084" width="8.85546875" style="21" customWidth="1"/>
    <col min="13085" max="13085" width="11.7109375" style="21" customWidth="1"/>
    <col min="13086" max="13325" width="9.140625" style="21"/>
    <col min="13326" max="13326" width="10.28515625" style="21" customWidth="1"/>
    <col min="13327" max="13327" width="0" style="21" hidden="1" customWidth="1"/>
    <col min="13328" max="13328" width="11.42578125" style="21" customWidth="1"/>
    <col min="13329" max="13329" width="10.85546875" style="21" bestFit="1" customWidth="1"/>
    <col min="13330" max="13330" width="10" style="21" bestFit="1" customWidth="1"/>
    <col min="13331" max="13331" width="8.42578125" style="21" bestFit="1" customWidth="1"/>
    <col min="13332" max="13332" width="8.42578125" style="21" customWidth="1"/>
    <col min="13333" max="13333" width="9.28515625" style="21" customWidth="1"/>
    <col min="13334" max="13334" width="8.85546875" style="21" customWidth="1"/>
    <col min="13335" max="13335" width="9.140625" style="21" customWidth="1"/>
    <col min="13336" max="13336" width="8.5703125" style="21" customWidth="1"/>
    <col min="13337" max="13337" width="9" style="21" customWidth="1"/>
    <col min="13338" max="13338" width="7" style="21" customWidth="1"/>
    <col min="13339" max="13339" width="9.42578125" style="21" customWidth="1"/>
    <col min="13340" max="13340" width="8.85546875" style="21" customWidth="1"/>
    <col min="13341" max="13341" width="11.7109375" style="21" customWidth="1"/>
    <col min="13342" max="13581" width="9.140625" style="21"/>
    <col min="13582" max="13582" width="10.28515625" style="21" customWidth="1"/>
    <col min="13583" max="13583" width="0" style="21" hidden="1" customWidth="1"/>
    <col min="13584" max="13584" width="11.42578125" style="21" customWidth="1"/>
    <col min="13585" max="13585" width="10.85546875" style="21" bestFit="1" customWidth="1"/>
    <col min="13586" max="13586" width="10" style="21" bestFit="1" customWidth="1"/>
    <col min="13587" max="13587" width="8.42578125" style="21" bestFit="1" customWidth="1"/>
    <col min="13588" max="13588" width="8.42578125" style="21" customWidth="1"/>
    <col min="13589" max="13589" width="9.28515625" style="21" customWidth="1"/>
    <col min="13590" max="13590" width="8.85546875" style="21" customWidth="1"/>
    <col min="13591" max="13591" width="9.140625" style="21" customWidth="1"/>
    <col min="13592" max="13592" width="8.5703125" style="21" customWidth="1"/>
    <col min="13593" max="13593" width="9" style="21" customWidth="1"/>
    <col min="13594" max="13594" width="7" style="21" customWidth="1"/>
    <col min="13595" max="13595" width="9.42578125" style="21" customWidth="1"/>
    <col min="13596" max="13596" width="8.85546875" style="21" customWidth="1"/>
    <col min="13597" max="13597" width="11.7109375" style="21" customWidth="1"/>
    <col min="13598" max="13837" width="9.140625" style="21"/>
    <col min="13838" max="13838" width="10.28515625" style="21" customWidth="1"/>
    <col min="13839" max="13839" width="0" style="21" hidden="1" customWidth="1"/>
    <col min="13840" max="13840" width="11.42578125" style="21" customWidth="1"/>
    <col min="13841" max="13841" width="10.85546875" style="21" bestFit="1" customWidth="1"/>
    <col min="13842" max="13842" width="10" style="21" bestFit="1" customWidth="1"/>
    <col min="13843" max="13843" width="8.42578125" style="21" bestFit="1" customWidth="1"/>
    <col min="13844" max="13844" width="8.42578125" style="21" customWidth="1"/>
    <col min="13845" max="13845" width="9.28515625" style="21" customWidth="1"/>
    <col min="13846" max="13846" width="8.85546875" style="21" customWidth="1"/>
    <col min="13847" max="13847" width="9.140625" style="21" customWidth="1"/>
    <col min="13848" max="13848" width="8.5703125" style="21" customWidth="1"/>
    <col min="13849" max="13849" width="9" style="21" customWidth="1"/>
    <col min="13850" max="13850" width="7" style="21" customWidth="1"/>
    <col min="13851" max="13851" width="9.42578125" style="21" customWidth="1"/>
    <col min="13852" max="13852" width="8.85546875" style="21" customWidth="1"/>
    <col min="13853" max="13853" width="11.7109375" style="21" customWidth="1"/>
    <col min="13854" max="14093" width="9.140625" style="21"/>
    <col min="14094" max="14094" width="10.28515625" style="21" customWidth="1"/>
    <col min="14095" max="14095" width="0" style="21" hidden="1" customWidth="1"/>
    <col min="14096" max="14096" width="11.42578125" style="21" customWidth="1"/>
    <col min="14097" max="14097" width="10.85546875" style="21" bestFit="1" customWidth="1"/>
    <col min="14098" max="14098" width="10" style="21" bestFit="1" customWidth="1"/>
    <col min="14099" max="14099" width="8.42578125" style="21" bestFit="1" customWidth="1"/>
    <col min="14100" max="14100" width="8.42578125" style="21" customWidth="1"/>
    <col min="14101" max="14101" width="9.28515625" style="21" customWidth="1"/>
    <col min="14102" max="14102" width="8.85546875" style="21" customWidth="1"/>
    <col min="14103" max="14103" width="9.140625" style="21" customWidth="1"/>
    <col min="14104" max="14104" width="8.5703125" style="21" customWidth="1"/>
    <col min="14105" max="14105" width="9" style="21" customWidth="1"/>
    <col min="14106" max="14106" width="7" style="21" customWidth="1"/>
    <col min="14107" max="14107" width="9.42578125" style="21" customWidth="1"/>
    <col min="14108" max="14108" width="8.85546875" style="21" customWidth="1"/>
    <col min="14109" max="14109" width="11.7109375" style="21" customWidth="1"/>
    <col min="14110" max="14349" width="9.140625" style="21"/>
    <col min="14350" max="14350" width="10.28515625" style="21" customWidth="1"/>
    <col min="14351" max="14351" width="0" style="21" hidden="1" customWidth="1"/>
    <col min="14352" max="14352" width="11.42578125" style="21" customWidth="1"/>
    <col min="14353" max="14353" width="10.85546875" style="21" bestFit="1" customWidth="1"/>
    <col min="14354" max="14354" width="10" style="21" bestFit="1" customWidth="1"/>
    <col min="14355" max="14355" width="8.42578125" style="21" bestFit="1" customWidth="1"/>
    <col min="14356" max="14356" width="8.42578125" style="21" customWidth="1"/>
    <col min="14357" max="14357" width="9.28515625" style="21" customWidth="1"/>
    <col min="14358" max="14358" width="8.85546875" style="21" customWidth="1"/>
    <col min="14359" max="14359" width="9.140625" style="21" customWidth="1"/>
    <col min="14360" max="14360" width="8.5703125" style="21" customWidth="1"/>
    <col min="14361" max="14361" width="9" style="21" customWidth="1"/>
    <col min="14362" max="14362" width="7" style="21" customWidth="1"/>
    <col min="14363" max="14363" width="9.42578125" style="21" customWidth="1"/>
    <col min="14364" max="14364" width="8.85546875" style="21" customWidth="1"/>
    <col min="14365" max="14365" width="11.7109375" style="21" customWidth="1"/>
    <col min="14366" max="14605" width="9.140625" style="21"/>
    <col min="14606" max="14606" width="10.28515625" style="21" customWidth="1"/>
    <col min="14607" max="14607" width="0" style="21" hidden="1" customWidth="1"/>
    <col min="14608" max="14608" width="11.42578125" style="21" customWidth="1"/>
    <col min="14609" max="14609" width="10.85546875" style="21" bestFit="1" customWidth="1"/>
    <col min="14610" max="14610" width="10" style="21" bestFit="1" customWidth="1"/>
    <col min="14611" max="14611" width="8.42578125" style="21" bestFit="1" customWidth="1"/>
    <col min="14612" max="14612" width="8.42578125" style="21" customWidth="1"/>
    <col min="14613" max="14613" width="9.28515625" style="21" customWidth="1"/>
    <col min="14614" max="14614" width="8.85546875" style="21" customWidth="1"/>
    <col min="14615" max="14615" width="9.140625" style="21" customWidth="1"/>
    <col min="14616" max="14616" width="8.5703125" style="21" customWidth="1"/>
    <col min="14617" max="14617" width="9" style="21" customWidth="1"/>
    <col min="14618" max="14618" width="7" style="21" customWidth="1"/>
    <col min="14619" max="14619" width="9.42578125" style="21" customWidth="1"/>
    <col min="14620" max="14620" width="8.85546875" style="21" customWidth="1"/>
    <col min="14621" max="14621" width="11.7109375" style="21" customWidth="1"/>
    <col min="14622" max="14861" width="9.140625" style="21"/>
    <col min="14862" max="14862" width="10.28515625" style="21" customWidth="1"/>
    <col min="14863" max="14863" width="0" style="21" hidden="1" customWidth="1"/>
    <col min="14864" max="14864" width="11.42578125" style="21" customWidth="1"/>
    <col min="14865" max="14865" width="10.85546875" style="21" bestFit="1" customWidth="1"/>
    <col min="14866" max="14866" width="10" style="21" bestFit="1" customWidth="1"/>
    <col min="14867" max="14867" width="8.42578125" style="21" bestFit="1" customWidth="1"/>
    <col min="14868" max="14868" width="8.42578125" style="21" customWidth="1"/>
    <col min="14869" max="14869" width="9.28515625" style="21" customWidth="1"/>
    <col min="14870" max="14870" width="8.85546875" style="21" customWidth="1"/>
    <col min="14871" max="14871" width="9.140625" style="21" customWidth="1"/>
    <col min="14872" max="14872" width="8.5703125" style="21" customWidth="1"/>
    <col min="14873" max="14873" width="9" style="21" customWidth="1"/>
    <col min="14874" max="14874" width="7" style="21" customWidth="1"/>
    <col min="14875" max="14875" width="9.42578125" style="21" customWidth="1"/>
    <col min="14876" max="14876" width="8.85546875" style="21" customWidth="1"/>
    <col min="14877" max="14877" width="11.7109375" style="21" customWidth="1"/>
    <col min="14878" max="15117" width="9.140625" style="21"/>
    <col min="15118" max="15118" width="10.28515625" style="21" customWidth="1"/>
    <col min="15119" max="15119" width="0" style="21" hidden="1" customWidth="1"/>
    <col min="15120" max="15120" width="11.42578125" style="21" customWidth="1"/>
    <col min="15121" max="15121" width="10.85546875" style="21" bestFit="1" customWidth="1"/>
    <col min="15122" max="15122" width="10" style="21" bestFit="1" customWidth="1"/>
    <col min="15123" max="15123" width="8.42578125" style="21" bestFit="1" customWidth="1"/>
    <col min="15124" max="15124" width="8.42578125" style="21" customWidth="1"/>
    <col min="15125" max="15125" width="9.28515625" style="21" customWidth="1"/>
    <col min="15126" max="15126" width="8.85546875" style="21" customWidth="1"/>
    <col min="15127" max="15127" width="9.140625" style="21" customWidth="1"/>
    <col min="15128" max="15128" width="8.5703125" style="21" customWidth="1"/>
    <col min="15129" max="15129" width="9" style="21" customWidth="1"/>
    <col min="15130" max="15130" width="7" style="21" customWidth="1"/>
    <col min="15131" max="15131" width="9.42578125" style="21" customWidth="1"/>
    <col min="15132" max="15132" width="8.85546875" style="21" customWidth="1"/>
    <col min="15133" max="15133" width="11.7109375" style="21" customWidth="1"/>
    <col min="15134" max="15373" width="9.140625" style="21"/>
    <col min="15374" max="15374" width="10.28515625" style="21" customWidth="1"/>
    <col min="15375" max="15375" width="0" style="21" hidden="1" customWidth="1"/>
    <col min="15376" max="15376" width="11.42578125" style="21" customWidth="1"/>
    <col min="15377" max="15377" width="10.85546875" style="21" bestFit="1" customWidth="1"/>
    <col min="15378" max="15378" width="10" style="21" bestFit="1" customWidth="1"/>
    <col min="15379" max="15379" width="8.42578125" style="21" bestFit="1" customWidth="1"/>
    <col min="15380" max="15380" width="8.42578125" style="21" customWidth="1"/>
    <col min="15381" max="15381" width="9.28515625" style="21" customWidth="1"/>
    <col min="15382" max="15382" width="8.85546875" style="21" customWidth="1"/>
    <col min="15383" max="15383" width="9.140625" style="21" customWidth="1"/>
    <col min="15384" max="15384" width="8.5703125" style="21" customWidth="1"/>
    <col min="15385" max="15385" width="9" style="21" customWidth="1"/>
    <col min="15386" max="15386" width="7" style="21" customWidth="1"/>
    <col min="15387" max="15387" width="9.42578125" style="21" customWidth="1"/>
    <col min="15388" max="15388" width="8.85546875" style="21" customWidth="1"/>
    <col min="15389" max="15389" width="11.7109375" style="21" customWidth="1"/>
    <col min="15390" max="15629" width="9.140625" style="21"/>
    <col min="15630" max="15630" width="10.28515625" style="21" customWidth="1"/>
    <col min="15631" max="15631" width="0" style="21" hidden="1" customWidth="1"/>
    <col min="15632" max="15632" width="11.42578125" style="21" customWidth="1"/>
    <col min="15633" max="15633" width="10.85546875" style="21" bestFit="1" customWidth="1"/>
    <col min="15634" max="15634" width="10" style="21" bestFit="1" customWidth="1"/>
    <col min="15635" max="15635" width="8.42578125" style="21" bestFit="1" customWidth="1"/>
    <col min="15636" max="15636" width="8.42578125" style="21" customWidth="1"/>
    <col min="15637" max="15637" width="9.28515625" style="21" customWidth="1"/>
    <col min="15638" max="15638" width="8.85546875" style="21" customWidth="1"/>
    <col min="15639" max="15639" width="9.140625" style="21" customWidth="1"/>
    <col min="15640" max="15640" width="8.5703125" style="21" customWidth="1"/>
    <col min="15641" max="15641" width="9" style="21" customWidth="1"/>
    <col min="15642" max="15642" width="7" style="21" customWidth="1"/>
    <col min="15643" max="15643" width="9.42578125" style="21" customWidth="1"/>
    <col min="15644" max="15644" width="8.85546875" style="21" customWidth="1"/>
    <col min="15645" max="15645" width="11.7109375" style="21" customWidth="1"/>
    <col min="15646" max="15885" width="9.140625" style="21"/>
    <col min="15886" max="15886" width="10.28515625" style="21" customWidth="1"/>
    <col min="15887" max="15887" width="0" style="21" hidden="1" customWidth="1"/>
    <col min="15888" max="15888" width="11.42578125" style="21" customWidth="1"/>
    <col min="15889" max="15889" width="10.85546875" style="21" bestFit="1" customWidth="1"/>
    <col min="15890" max="15890" width="10" style="21" bestFit="1" customWidth="1"/>
    <col min="15891" max="15891" width="8.42578125" style="21" bestFit="1" customWidth="1"/>
    <col min="15892" max="15892" width="8.42578125" style="21" customWidth="1"/>
    <col min="15893" max="15893" width="9.28515625" style="21" customWidth="1"/>
    <col min="15894" max="15894" width="8.85546875" style="21" customWidth="1"/>
    <col min="15895" max="15895" width="9.140625" style="21" customWidth="1"/>
    <col min="15896" max="15896" width="8.5703125" style="21" customWidth="1"/>
    <col min="15897" max="15897" width="9" style="21" customWidth="1"/>
    <col min="15898" max="15898" width="7" style="21" customWidth="1"/>
    <col min="15899" max="15899" width="9.42578125" style="21" customWidth="1"/>
    <col min="15900" max="15900" width="8.85546875" style="21" customWidth="1"/>
    <col min="15901" max="15901" width="11.7109375" style="21" customWidth="1"/>
    <col min="15902" max="16141" width="9.140625" style="21"/>
    <col min="16142" max="16142" width="10.28515625" style="21" customWidth="1"/>
    <col min="16143" max="16143" width="0" style="21" hidden="1" customWidth="1"/>
    <col min="16144" max="16144" width="11.42578125" style="21" customWidth="1"/>
    <col min="16145" max="16145" width="10.85546875" style="21" bestFit="1" customWidth="1"/>
    <col min="16146" max="16146" width="10" style="21" bestFit="1" customWidth="1"/>
    <col min="16147" max="16147" width="8.42578125" style="21" bestFit="1" customWidth="1"/>
    <col min="16148" max="16148" width="8.42578125" style="21" customWidth="1"/>
    <col min="16149" max="16149" width="9.28515625" style="21" customWidth="1"/>
    <col min="16150" max="16150" width="8.85546875" style="21" customWidth="1"/>
    <col min="16151" max="16151" width="9.140625" style="21" customWidth="1"/>
    <col min="16152" max="16152" width="8.5703125" style="21" customWidth="1"/>
    <col min="16153" max="16153" width="9" style="21" customWidth="1"/>
    <col min="16154" max="16154" width="7" style="21" customWidth="1"/>
    <col min="16155" max="16155" width="9.42578125" style="21" customWidth="1"/>
    <col min="16156" max="16156" width="8.85546875" style="21" customWidth="1"/>
    <col min="16157" max="16157" width="11.7109375" style="21" customWidth="1"/>
    <col min="16158" max="16384" width="9.140625" style="21"/>
  </cols>
  <sheetData>
    <row r="1" spans="1:33" ht="12.75">
      <c r="B1" s="104" t="s">
        <v>212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20"/>
      <c r="AE1" s="20"/>
      <c r="AF1" s="20"/>
      <c r="AG1" s="20"/>
    </row>
    <row r="2" spans="1:33" ht="12.7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2.75">
      <c r="A3" s="8"/>
      <c r="B3" s="30"/>
      <c r="C3" s="8"/>
      <c r="D3" s="54"/>
      <c r="E3" s="54">
        <v>210101</v>
      </c>
      <c r="F3" s="54">
        <v>210105</v>
      </c>
      <c r="G3" s="54">
        <v>2100201</v>
      </c>
      <c r="H3" s="54">
        <v>210301</v>
      </c>
      <c r="I3" s="54">
        <v>210302</v>
      </c>
      <c r="J3" s="54">
        <v>210303</v>
      </c>
      <c r="K3" s="54">
        <v>210304</v>
      </c>
      <c r="L3" s="54">
        <v>210401</v>
      </c>
      <c r="M3" s="54">
        <v>210402</v>
      </c>
      <c r="N3" s="54">
        <v>210403</v>
      </c>
      <c r="O3" s="54">
        <v>210404</v>
      </c>
      <c r="P3" s="54">
        <v>210406</v>
      </c>
      <c r="Q3" s="54">
        <v>210501</v>
      </c>
      <c r="R3" s="54">
        <v>510502</v>
      </c>
      <c r="S3" s="54">
        <v>210604</v>
      </c>
      <c r="T3" s="54">
        <v>210702</v>
      </c>
      <c r="U3" s="54">
        <v>210901</v>
      </c>
      <c r="V3" s="54">
        <v>210902</v>
      </c>
      <c r="W3" s="54">
        <v>210802</v>
      </c>
      <c r="X3" s="54">
        <v>210803</v>
      </c>
      <c r="Y3" s="54">
        <v>210805</v>
      </c>
      <c r="Z3" s="54">
        <v>210807</v>
      </c>
      <c r="AA3" s="54">
        <v>213207</v>
      </c>
      <c r="AB3" s="54">
        <v>213208</v>
      </c>
      <c r="AC3" s="54">
        <v>213209</v>
      </c>
      <c r="AD3" s="23"/>
      <c r="AE3" s="23"/>
      <c r="AF3" s="23"/>
      <c r="AG3" s="23"/>
    </row>
    <row r="4" spans="1:33" ht="33.75">
      <c r="A4" s="8"/>
      <c r="B4" s="24" t="s">
        <v>141</v>
      </c>
      <c r="C4" s="25" t="s">
        <v>142</v>
      </c>
      <c r="D4" s="25" t="s">
        <v>143</v>
      </c>
      <c r="E4" s="25" t="s">
        <v>144</v>
      </c>
      <c r="F4" s="25" t="s">
        <v>202</v>
      </c>
      <c r="G4" s="25" t="s">
        <v>145</v>
      </c>
      <c r="H4" s="25" t="s">
        <v>146</v>
      </c>
      <c r="I4" s="25" t="s">
        <v>147</v>
      </c>
      <c r="J4" s="25" t="s">
        <v>195</v>
      </c>
      <c r="K4" s="25" t="s">
        <v>155</v>
      </c>
      <c r="L4" s="25" t="s">
        <v>194</v>
      </c>
      <c r="M4" s="25" t="s">
        <v>196</v>
      </c>
      <c r="N4" s="25" t="s">
        <v>149</v>
      </c>
      <c r="O4" s="25" t="s">
        <v>197</v>
      </c>
      <c r="P4" s="25" t="s">
        <v>198</v>
      </c>
      <c r="Q4" s="25" t="s">
        <v>153</v>
      </c>
      <c r="R4" s="25" t="s">
        <v>152</v>
      </c>
      <c r="S4" s="25" t="s">
        <v>154</v>
      </c>
      <c r="T4" s="25" t="s">
        <v>151</v>
      </c>
      <c r="U4" s="25" t="s">
        <v>209</v>
      </c>
      <c r="V4" s="25" t="s">
        <v>210</v>
      </c>
      <c r="W4" s="25" t="s">
        <v>204</v>
      </c>
      <c r="X4" s="25" t="s">
        <v>205</v>
      </c>
      <c r="Y4" s="25" t="s">
        <v>206</v>
      </c>
      <c r="Z4" s="25" t="s">
        <v>199</v>
      </c>
      <c r="AA4" s="25" t="s">
        <v>200</v>
      </c>
      <c r="AB4" s="25" t="s">
        <v>203</v>
      </c>
      <c r="AC4" s="25" t="s">
        <v>201</v>
      </c>
    </row>
    <row r="5" spans="1:33" ht="16.5" customHeight="1">
      <c r="A5" s="8"/>
      <c r="B5" s="26" t="s">
        <v>156</v>
      </c>
      <c r="C5" s="31">
        <f>SUM(C6:C62)</f>
        <v>271152374.62</v>
      </c>
      <c r="D5" s="31">
        <f>SUM(D6:D62)</f>
        <v>2928988568.5999999</v>
      </c>
      <c r="E5" s="31">
        <f t="shared" ref="E5:V5" si="0">SUM(E6:E62)</f>
        <v>551414158</v>
      </c>
      <c r="F5" s="31">
        <f t="shared" si="0"/>
        <v>21521232</v>
      </c>
      <c r="G5" s="31">
        <f t="shared" si="0"/>
        <v>82057787.599999994</v>
      </c>
      <c r="H5" s="31">
        <f t="shared" si="0"/>
        <v>13136371</v>
      </c>
      <c r="I5" s="31">
        <f t="shared" si="0"/>
        <v>25142242</v>
      </c>
      <c r="J5" s="31">
        <f t="shared" si="0"/>
        <v>1078441</v>
      </c>
      <c r="K5" s="31">
        <f t="shared" si="0"/>
        <v>8426190</v>
      </c>
      <c r="L5" s="31">
        <f t="shared" si="0"/>
        <v>6383223</v>
      </c>
      <c r="M5" s="31">
        <f t="shared" si="0"/>
        <v>5570180</v>
      </c>
      <c r="N5" s="31">
        <f t="shared" si="0"/>
        <v>2195104</v>
      </c>
      <c r="O5" s="31">
        <f t="shared" si="0"/>
        <v>390000</v>
      </c>
      <c r="P5" s="31">
        <f t="shared" si="0"/>
        <v>4737460</v>
      </c>
      <c r="Q5" s="31">
        <f t="shared" si="0"/>
        <v>0</v>
      </c>
      <c r="R5" s="31">
        <f t="shared" si="0"/>
        <v>14307140</v>
      </c>
      <c r="S5" s="31">
        <f t="shared" si="0"/>
        <v>516116</v>
      </c>
      <c r="T5" s="31">
        <f t="shared" si="0"/>
        <v>699480</v>
      </c>
      <c r="U5" s="31">
        <f t="shared" si="0"/>
        <v>14272213</v>
      </c>
      <c r="V5" s="31">
        <f t="shared" si="0"/>
        <v>217250</v>
      </c>
      <c r="W5" s="31">
        <f t="shared" ref="W5:AC5" si="1">SUM(W6:W62)</f>
        <v>1652000</v>
      </c>
      <c r="X5" s="31">
        <f t="shared" si="1"/>
        <v>0</v>
      </c>
      <c r="Y5" s="31">
        <f t="shared" si="1"/>
        <v>0</v>
      </c>
      <c r="Z5" s="31">
        <f t="shared" si="1"/>
        <v>221360</v>
      </c>
      <c r="AA5" s="31">
        <f t="shared" si="1"/>
        <v>2175050621</v>
      </c>
      <c r="AB5" s="31">
        <f t="shared" si="1"/>
        <v>0</v>
      </c>
      <c r="AC5" s="31">
        <f t="shared" si="1"/>
        <v>0</v>
      </c>
    </row>
    <row r="6" spans="1:33" ht="16.5" customHeight="1">
      <c r="A6" s="8">
        <v>1</v>
      </c>
      <c r="B6" s="27" t="s">
        <v>322</v>
      </c>
      <c r="C6" s="28"/>
      <c r="D6" s="28">
        <f>SUM(E6:AC6)</f>
        <v>12012466</v>
      </c>
      <c r="E6" s="28">
        <v>12012466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33" ht="16.5" customHeight="1">
      <c r="A7" s="8">
        <f>+A6+1</f>
        <v>2</v>
      </c>
      <c r="B7" s="27" t="s">
        <v>323</v>
      </c>
      <c r="C7" s="28"/>
      <c r="D7" s="28">
        <f t="shared" ref="D7:D24" si="2">SUM(E7:AC7)</f>
        <v>31338283</v>
      </c>
      <c r="E7" s="28">
        <v>31338283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33" ht="16.5" customHeight="1">
      <c r="A8" s="8">
        <f t="shared" ref="A8:A62" si="3">+A7+1</f>
        <v>3</v>
      </c>
      <c r="B8" s="27" t="s">
        <v>324</v>
      </c>
      <c r="C8" s="28"/>
      <c r="D8" s="28">
        <f t="shared" si="2"/>
        <v>6030038</v>
      </c>
      <c r="E8" s="28">
        <v>6030038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33" ht="16.5" customHeight="1">
      <c r="A9" s="8">
        <f t="shared" si="3"/>
        <v>4</v>
      </c>
      <c r="B9" s="27" t="s">
        <v>325</v>
      </c>
      <c r="C9" s="28"/>
      <c r="D9" s="28">
        <f t="shared" si="2"/>
        <v>52747734</v>
      </c>
      <c r="E9" s="28">
        <f>488500+763000+47019590</f>
        <v>48271090</v>
      </c>
      <c r="F9" s="28"/>
      <c r="G9" s="28">
        <f>4014534+462110</f>
        <v>4476644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33" ht="16.5" customHeight="1">
      <c r="A10" s="8">
        <f t="shared" si="3"/>
        <v>5</v>
      </c>
      <c r="B10" s="27" t="s">
        <v>326</v>
      </c>
      <c r="C10" s="28"/>
      <c r="D10" s="28">
        <f t="shared" si="2"/>
        <v>51120124</v>
      </c>
      <c r="E10" s="28">
        <v>40951361</v>
      </c>
      <c r="F10" s="28"/>
      <c r="G10" s="28">
        <v>10168763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33" ht="16.5" customHeight="1">
      <c r="A11" s="8">
        <f t="shared" si="3"/>
        <v>6</v>
      </c>
      <c r="B11" s="27" t="s">
        <v>327</v>
      </c>
      <c r="C11" s="28"/>
      <c r="D11" s="28">
        <f t="shared" si="2"/>
        <v>55611290</v>
      </c>
      <c r="E11" s="28">
        <v>48737005</v>
      </c>
      <c r="F11" s="28"/>
      <c r="G11" s="28">
        <v>612686</v>
      </c>
      <c r="H11" s="28">
        <v>2108971</v>
      </c>
      <c r="I11" s="28">
        <v>1166428</v>
      </c>
      <c r="J11" s="28"/>
      <c r="K11" s="28"/>
      <c r="L11" s="28">
        <v>2596200</v>
      </c>
      <c r="M11" s="28"/>
      <c r="N11" s="28"/>
      <c r="O11" s="28">
        <v>390000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33" ht="16.5" customHeight="1">
      <c r="A12" s="8">
        <f t="shared" si="3"/>
        <v>7</v>
      </c>
      <c r="B12" s="27" t="s">
        <v>328</v>
      </c>
      <c r="C12" s="28"/>
      <c r="D12" s="28">
        <f t="shared" si="2"/>
        <v>28395241</v>
      </c>
      <c r="E12" s="28">
        <v>28395241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33" ht="16.5" customHeight="1">
      <c r="A13" s="8">
        <f t="shared" si="3"/>
        <v>8</v>
      </c>
      <c r="B13" s="27" t="s">
        <v>329</v>
      </c>
      <c r="C13" s="28"/>
      <c r="D13" s="28">
        <f t="shared" si="2"/>
        <v>28163958</v>
      </c>
      <c r="E13" s="28">
        <v>28163958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33" ht="16.5" customHeight="1">
      <c r="A14" s="8">
        <f t="shared" si="3"/>
        <v>9</v>
      </c>
      <c r="B14" s="27" t="s">
        <v>330</v>
      </c>
      <c r="C14" s="28"/>
      <c r="D14" s="28">
        <f t="shared" si="2"/>
        <v>40714203</v>
      </c>
      <c r="E14" s="28">
        <v>32057057</v>
      </c>
      <c r="F14" s="28"/>
      <c r="G14" s="28">
        <v>7861546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>
        <v>795600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33" ht="16.5" customHeight="1">
      <c r="A15" s="8">
        <f t="shared" si="3"/>
        <v>10</v>
      </c>
      <c r="B15" s="27" t="s">
        <v>331</v>
      </c>
      <c r="C15" s="28"/>
      <c r="D15" s="28">
        <f t="shared" si="2"/>
        <v>46674760</v>
      </c>
      <c r="E15" s="28">
        <v>38835445</v>
      </c>
      <c r="F15" s="28"/>
      <c r="G15" s="28">
        <v>7817315</v>
      </c>
      <c r="H15" s="28"/>
      <c r="I15" s="28"/>
      <c r="J15" s="28"/>
      <c r="K15" s="28"/>
      <c r="L15" s="28">
        <v>22000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33" ht="16.5" customHeight="1">
      <c r="A16" s="8">
        <f t="shared" si="3"/>
        <v>11</v>
      </c>
      <c r="B16" s="27" t="s">
        <v>333</v>
      </c>
      <c r="C16" s="28">
        <v>344900</v>
      </c>
      <c r="D16" s="28">
        <f t="shared" si="2"/>
        <v>38731856</v>
      </c>
      <c r="E16" s="28">
        <v>29394189</v>
      </c>
      <c r="F16" s="28"/>
      <c r="G16" s="28">
        <v>8515597</v>
      </c>
      <c r="H16" s="28"/>
      <c r="I16" s="28"/>
      <c r="J16" s="28"/>
      <c r="K16" s="28"/>
      <c r="L16" s="28">
        <f>477170+344900</f>
        <v>822070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6.5" customHeight="1">
      <c r="A17" s="8">
        <f t="shared" si="3"/>
        <v>12</v>
      </c>
      <c r="B17" s="27" t="s">
        <v>332</v>
      </c>
      <c r="C17" s="28"/>
      <c r="D17" s="28">
        <f t="shared" si="2"/>
        <v>39565835</v>
      </c>
      <c r="E17" s="28">
        <v>34943005</v>
      </c>
      <c r="F17" s="28"/>
      <c r="G17" s="28">
        <v>4622830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ht="16.5" customHeight="1">
      <c r="A18" s="8">
        <f t="shared" si="3"/>
        <v>13</v>
      </c>
      <c r="B18" s="27" t="s">
        <v>334</v>
      </c>
      <c r="C18" s="28"/>
      <c r="D18" s="28">
        <f t="shared" si="2"/>
        <v>26696713</v>
      </c>
      <c r="E18" s="28">
        <v>26696713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6.5" customHeight="1">
      <c r="A19" s="8">
        <f t="shared" si="3"/>
        <v>14</v>
      </c>
      <c r="B19" s="27" t="s">
        <v>335</v>
      </c>
      <c r="C19" s="28"/>
      <c r="D19" s="28">
        <f t="shared" si="2"/>
        <v>52491914</v>
      </c>
      <c r="E19" s="28">
        <v>43730294</v>
      </c>
      <c r="F19" s="28"/>
      <c r="G19" s="28">
        <v>8761620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6.5" customHeight="1">
      <c r="A20" s="8">
        <f t="shared" si="3"/>
        <v>15</v>
      </c>
      <c r="B20" s="30" t="s">
        <v>336</v>
      </c>
      <c r="C20" s="32">
        <v>10671906</v>
      </c>
      <c r="D20" s="28">
        <f t="shared" si="2"/>
        <v>23096807</v>
      </c>
      <c r="E20" s="32">
        <v>14703592</v>
      </c>
      <c r="F20" s="32"/>
      <c r="G20" s="32">
        <v>3313784</v>
      </c>
      <c r="H20" s="32">
        <v>300000</v>
      </c>
      <c r="I20" s="32"/>
      <c r="J20" s="32"/>
      <c r="K20" s="32">
        <v>3786168</v>
      </c>
      <c r="L20" s="32"/>
      <c r="M20" s="32"/>
      <c r="N20" s="32">
        <v>993263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16.5" customHeight="1">
      <c r="A21" s="8">
        <f t="shared" si="3"/>
        <v>16</v>
      </c>
      <c r="B21" s="30" t="s">
        <v>337</v>
      </c>
      <c r="C21" s="32"/>
      <c r="D21" s="28">
        <f t="shared" si="2"/>
        <v>0</v>
      </c>
      <c r="E21" s="32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16.5" customHeight="1">
      <c r="A22" s="8">
        <f t="shared" si="3"/>
        <v>17</v>
      </c>
      <c r="B22" s="30" t="s">
        <v>338</v>
      </c>
      <c r="C22" s="32"/>
      <c r="D22" s="28">
        <f t="shared" si="2"/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16.5" customHeight="1">
      <c r="A23" s="8">
        <f t="shared" si="3"/>
        <v>18</v>
      </c>
      <c r="B23" s="30" t="s">
        <v>339</v>
      </c>
      <c r="C23" s="32"/>
      <c r="D23" s="28">
        <f t="shared" si="2"/>
        <v>3028981</v>
      </c>
      <c r="E23" s="32"/>
      <c r="F23" s="32"/>
      <c r="G23" s="32"/>
      <c r="H23" s="32"/>
      <c r="I23" s="32"/>
      <c r="J23" s="32"/>
      <c r="K23" s="32">
        <v>2546822</v>
      </c>
      <c r="L23" s="32"/>
      <c r="M23" s="32"/>
      <c r="N23" s="32">
        <v>367383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>
        <v>114776</v>
      </c>
      <c r="AA23" s="32"/>
      <c r="AB23" s="32"/>
      <c r="AC23" s="32"/>
    </row>
    <row r="24" spans="1:29" ht="16.5" customHeight="1">
      <c r="A24" s="8">
        <f t="shared" si="3"/>
        <v>19</v>
      </c>
      <c r="B24" s="30" t="s">
        <v>340</v>
      </c>
      <c r="C24" s="32"/>
      <c r="D24" s="28">
        <f t="shared" si="2"/>
        <v>16058872</v>
      </c>
      <c r="E24" s="32">
        <v>14604691</v>
      </c>
      <c r="F24" s="32"/>
      <c r="G24" s="32"/>
      <c r="H24" s="32"/>
      <c r="I24" s="32"/>
      <c r="J24" s="32">
        <v>94378</v>
      </c>
      <c r="K24" s="32"/>
      <c r="L24" s="32">
        <f>366000+822003</f>
        <v>1188003</v>
      </c>
      <c r="M24" s="32"/>
      <c r="N24" s="32"/>
      <c r="O24" s="32"/>
      <c r="P24" s="32"/>
      <c r="Q24" s="32"/>
      <c r="R24" s="32"/>
      <c r="S24" s="32">
        <v>171800</v>
      </c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16.5" customHeight="1">
      <c r="A25" s="8">
        <f>+A24+1</f>
        <v>20</v>
      </c>
      <c r="B25" s="30" t="s">
        <v>115</v>
      </c>
      <c r="C25" s="32"/>
      <c r="D25" s="28">
        <f t="shared" ref="D25:D37" si="4">SUM(E25:AC25)</f>
        <v>122500</v>
      </c>
      <c r="E25" s="32"/>
      <c r="F25" s="32"/>
      <c r="G25" s="32">
        <v>122500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16.5" customHeight="1">
      <c r="A26" s="8">
        <f t="shared" si="3"/>
        <v>21</v>
      </c>
      <c r="B26" s="30" t="s">
        <v>116</v>
      </c>
      <c r="C26" s="32"/>
      <c r="D26" s="28">
        <f t="shared" si="4"/>
        <v>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16.5" customHeight="1">
      <c r="A27" s="8">
        <f t="shared" si="3"/>
        <v>22</v>
      </c>
      <c r="B27" s="30" t="s">
        <v>117</v>
      </c>
      <c r="C27" s="32"/>
      <c r="D27" s="28">
        <f t="shared" si="4"/>
        <v>2533375</v>
      </c>
      <c r="E27" s="32"/>
      <c r="F27" s="32"/>
      <c r="G27" s="32">
        <v>2090675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v>347700</v>
      </c>
      <c r="S27" s="32">
        <v>95000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16.5" customHeight="1">
      <c r="A28" s="8">
        <f t="shared" si="3"/>
        <v>23</v>
      </c>
      <c r="B28" s="30" t="s">
        <v>118</v>
      </c>
      <c r="C28" s="32"/>
      <c r="D28" s="28">
        <f t="shared" si="4"/>
        <v>3394619</v>
      </c>
      <c r="E28" s="32"/>
      <c r="F28" s="32"/>
      <c r="G28" s="32"/>
      <c r="H28" s="32">
        <v>3182219</v>
      </c>
      <c r="I28" s="32"/>
      <c r="J28" s="32"/>
      <c r="K28" s="32"/>
      <c r="L28" s="32">
        <v>14400</v>
      </c>
      <c r="M28" s="32"/>
      <c r="N28" s="32"/>
      <c r="O28" s="32"/>
      <c r="P28" s="32"/>
      <c r="Q28" s="32"/>
      <c r="R28" s="32"/>
      <c r="S28" s="32"/>
      <c r="T28" s="32"/>
      <c r="U28" s="32">
        <v>198000</v>
      </c>
      <c r="V28" s="32"/>
      <c r="W28" s="32"/>
      <c r="X28" s="32"/>
      <c r="Y28" s="32"/>
      <c r="Z28" s="32"/>
      <c r="AA28" s="32"/>
      <c r="AB28" s="32"/>
      <c r="AC28" s="32"/>
    </row>
    <row r="29" spans="1:29" ht="16.5" customHeight="1">
      <c r="A29" s="8">
        <f t="shared" si="3"/>
        <v>24</v>
      </c>
      <c r="B29" s="30" t="s">
        <v>119</v>
      </c>
      <c r="C29" s="32">
        <v>600000</v>
      </c>
      <c r="D29" s="28">
        <f t="shared" si="4"/>
        <v>480500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125000</v>
      </c>
      <c r="Q29" s="32"/>
      <c r="R29" s="32"/>
      <c r="S29" s="32">
        <v>218500</v>
      </c>
      <c r="T29" s="32"/>
      <c r="U29" s="32">
        <v>137000</v>
      </c>
      <c r="V29" s="32"/>
      <c r="W29" s="32"/>
      <c r="X29" s="32"/>
      <c r="Y29" s="32"/>
      <c r="Z29" s="32"/>
      <c r="AA29" s="32"/>
      <c r="AB29" s="32"/>
      <c r="AC29" s="32"/>
    </row>
    <row r="30" spans="1:29" ht="16.5" customHeight="1">
      <c r="A30" s="8">
        <f t="shared" si="3"/>
        <v>25</v>
      </c>
      <c r="B30" s="30" t="s">
        <v>120</v>
      </c>
      <c r="C30" s="32"/>
      <c r="D30" s="28">
        <f t="shared" si="4"/>
        <v>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16.5" customHeight="1">
      <c r="A31" s="8">
        <f t="shared" si="3"/>
        <v>26</v>
      </c>
      <c r="B31" s="30" t="s">
        <v>121</v>
      </c>
      <c r="C31" s="32"/>
      <c r="D31" s="28">
        <f t="shared" si="4"/>
        <v>0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16.5" customHeight="1">
      <c r="A32" s="8">
        <f t="shared" si="3"/>
        <v>27</v>
      </c>
      <c r="B32" s="30" t="s">
        <v>122</v>
      </c>
      <c r="C32" s="32">
        <v>234300</v>
      </c>
      <c r="D32" s="28">
        <f t="shared" si="4"/>
        <v>9261329</v>
      </c>
      <c r="E32" s="32">
        <v>5738884</v>
      </c>
      <c r="F32" s="32"/>
      <c r="G32" s="32">
        <v>2033200</v>
      </c>
      <c r="H32" s="32"/>
      <c r="I32" s="32"/>
      <c r="J32" s="32"/>
      <c r="K32" s="32"/>
      <c r="L32" s="32">
        <v>590450</v>
      </c>
      <c r="M32" s="32"/>
      <c r="N32" s="32">
        <v>623500</v>
      </c>
      <c r="O32" s="32"/>
      <c r="P32" s="32"/>
      <c r="Q32" s="32"/>
      <c r="R32" s="32"/>
      <c r="S32" s="32"/>
      <c r="T32" s="32"/>
      <c r="U32" s="32">
        <v>275295</v>
      </c>
      <c r="V32" s="32"/>
      <c r="W32" s="32"/>
      <c r="X32" s="32"/>
      <c r="Y32" s="32"/>
      <c r="Z32" s="32"/>
      <c r="AA32" s="32"/>
      <c r="AB32" s="32"/>
      <c r="AC32" s="32"/>
    </row>
    <row r="33" spans="1:29" ht="16.5" customHeight="1">
      <c r="A33" s="8">
        <f t="shared" si="3"/>
        <v>28</v>
      </c>
      <c r="B33" s="30" t="s">
        <v>123</v>
      </c>
      <c r="C33" s="32"/>
      <c r="D33" s="28">
        <f t="shared" si="4"/>
        <v>4455807</v>
      </c>
      <c r="E33" s="32"/>
      <c r="F33" s="32"/>
      <c r="G33" s="32">
        <v>1564657</v>
      </c>
      <c r="H33" s="32">
        <v>866965</v>
      </c>
      <c r="I33" s="32"/>
      <c r="J33" s="32"/>
      <c r="K33" s="32"/>
      <c r="L33" s="32">
        <v>294000</v>
      </c>
      <c r="M33" s="32">
        <v>64770</v>
      </c>
      <c r="N33" s="32">
        <v>27445</v>
      </c>
      <c r="O33" s="32"/>
      <c r="P33" s="32"/>
      <c r="Q33" s="32"/>
      <c r="R33" s="32">
        <v>1183770</v>
      </c>
      <c r="S33" s="32"/>
      <c r="T33" s="32"/>
      <c r="U33" s="32">
        <v>454200</v>
      </c>
      <c r="V33" s="32"/>
      <c r="W33" s="32"/>
      <c r="X33" s="32"/>
      <c r="Y33" s="32"/>
      <c r="Z33" s="32"/>
      <c r="AA33" s="32"/>
      <c r="AB33" s="32"/>
      <c r="AC33" s="32"/>
    </row>
    <row r="34" spans="1:29" ht="16.5" customHeight="1">
      <c r="A34" s="8">
        <f t="shared" si="3"/>
        <v>29</v>
      </c>
      <c r="B34" s="30" t="s">
        <v>124</v>
      </c>
      <c r="C34" s="32">
        <v>4956556</v>
      </c>
      <c r="D34" s="28">
        <f t="shared" si="4"/>
        <v>4429269</v>
      </c>
      <c r="E34" s="32">
        <v>4429269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16.5" customHeight="1">
      <c r="A35" s="8">
        <f t="shared" si="3"/>
        <v>30</v>
      </c>
      <c r="B35" s="30" t="s">
        <v>125</v>
      </c>
      <c r="C35" s="32"/>
      <c r="D35" s="28">
        <f t="shared" si="4"/>
        <v>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16.5" customHeight="1">
      <c r="A36" s="8">
        <f t="shared" si="3"/>
        <v>31</v>
      </c>
      <c r="B36" s="30" t="s">
        <v>126</v>
      </c>
      <c r="C36" s="32"/>
      <c r="D36" s="28">
        <f t="shared" si="4"/>
        <v>1897275</v>
      </c>
      <c r="E36" s="32"/>
      <c r="F36" s="32"/>
      <c r="G36" s="32">
        <v>851617</v>
      </c>
      <c r="H36" s="32">
        <v>946658</v>
      </c>
      <c r="I36" s="32">
        <v>99000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16.5" customHeight="1">
      <c r="A37" s="8">
        <f t="shared" si="3"/>
        <v>32</v>
      </c>
      <c r="B37" s="30" t="s">
        <v>127</v>
      </c>
      <c r="C37" s="32"/>
      <c r="D37" s="28">
        <f t="shared" si="4"/>
        <v>0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16.5" customHeight="1">
      <c r="A38" s="8">
        <f t="shared" si="3"/>
        <v>33</v>
      </c>
      <c r="B38" s="30" t="s">
        <v>128</v>
      </c>
      <c r="C38" s="32"/>
      <c r="D38" s="28">
        <f t="shared" ref="D38:D62" si="5">SUM(E38:AC38)</f>
        <v>7559453</v>
      </c>
      <c r="E38" s="32"/>
      <c r="F38" s="32"/>
      <c r="G38" s="32">
        <v>1816599</v>
      </c>
      <c r="H38" s="32"/>
      <c r="I38" s="32">
        <v>3006274</v>
      </c>
      <c r="J38" s="32"/>
      <c r="K38" s="32"/>
      <c r="L38" s="32"/>
      <c r="M38" s="32">
        <v>2736580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ht="16.5" customHeight="1">
      <c r="A39" s="8">
        <f t="shared" si="3"/>
        <v>34</v>
      </c>
      <c r="B39" s="30" t="s">
        <v>129</v>
      </c>
      <c r="C39" s="32"/>
      <c r="D39" s="28">
        <f t="shared" si="5"/>
        <v>13328668</v>
      </c>
      <c r="E39" s="32"/>
      <c r="F39" s="32"/>
      <c r="G39" s="32"/>
      <c r="H39" s="32"/>
      <c r="I39" s="32">
        <v>11060668</v>
      </c>
      <c r="J39" s="32" t="s">
        <v>321</v>
      </c>
      <c r="K39" s="32"/>
      <c r="L39" s="32"/>
      <c r="M39" s="32"/>
      <c r="N39" s="32"/>
      <c r="O39" s="32"/>
      <c r="P39" s="32"/>
      <c r="Q39" s="32"/>
      <c r="R39" s="32">
        <v>2268000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ht="16.5" customHeight="1">
      <c r="A40" s="8">
        <f t="shared" si="3"/>
        <v>35</v>
      </c>
      <c r="B40" s="30" t="s">
        <v>130</v>
      </c>
      <c r="C40" s="32"/>
      <c r="D40" s="28">
        <f t="shared" si="5"/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ht="16.5" customHeight="1">
      <c r="A41" s="8">
        <f t="shared" si="3"/>
        <v>36</v>
      </c>
      <c r="B41" s="30" t="s">
        <v>131</v>
      </c>
      <c r="C41" s="32"/>
      <c r="D41" s="28">
        <f t="shared" si="5"/>
        <v>9959461</v>
      </c>
      <c r="E41" s="32">
        <v>3372171</v>
      </c>
      <c r="F41" s="32"/>
      <c r="G41" s="32"/>
      <c r="H41" s="32"/>
      <c r="I41" s="32">
        <v>5950672</v>
      </c>
      <c r="J41" s="32">
        <v>498018</v>
      </c>
      <c r="K41" s="32"/>
      <c r="L41" s="32">
        <v>138600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16.5" customHeight="1">
      <c r="A42" s="8">
        <f t="shared" si="3"/>
        <v>37</v>
      </c>
      <c r="B42" s="30" t="s">
        <v>132</v>
      </c>
      <c r="C42" s="32"/>
      <c r="D42" s="28">
        <f t="shared" si="5"/>
        <v>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ht="16.5" customHeight="1">
      <c r="A43" s="8">
        <f t="shared" si="3"/>
        <v>38</v>
      </c>
      <c r="B43" s="30" t="s">
        <v>133</v>
      </c>
      <c r="C43" s="32">
        <v>2712240</v>
      </c>
      <c r="D43" s="28">
        <f t="shared" si="5"/>
        <v>1733050</v>
      </c>
      <c r="E43" s="32"/>
      <c r="F43" s="32"/>
      <c r="G43" s="32"/>
      <c r="H43" s="32">
        <v>198050</v>
      </c>
      <c r="I43" s="32"/>
      <c r="J43" s="32"/>
      <c r="K43" s="32"/>
      <c r="L43" s="32"/>
      <c r="M43" s="32"/>
      <c r="N43" s="32">
        <v>60000</v>
      </c>
      <c r="O43" s="32"/>
      <c r="P43" s="32"/>
      <c r="Q43" s="32"/>
      <c r="R43" s="32">
        <v>160000</v>
      </c>
      <c r="S43" s="32">
        <v>30816</v>
      </c>
      <c r="T43" s="32">
        <v>592000</v>
      </c>
      <c r="U43" s="32">
        <f>299000+385000</f>
        <v>684000</v>
      </c>
      <c r="V43" s="32"/>
      <c r="W43" s="32"/>
      <c r="X43" s="32"/>
      <c r="Y43" s="32"/>
      <c r="Z43" s="32">
        <v>8184</v>
      </c>
      <c r="AA43" s="32"/>
      <c r="AB43" s="32"/>
      <c r="AC43" s="32"/>
    </row>
    <row r="44" spans="1:29" ht="16.5" customHeight="1">
      <c r="A44" s="8">
        <f t="shared" si="3"/>
        <v>39</v>
      </c>
      <c r="B44" s="30" t="s">
        <v>134</v>
      </c>
      <c r="C44" s="32"/>
      <c r="D44" s="28">
        <f t="shared" si="5"/>
        <v>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16.5" customHeight="1">
      <c r="A45" s="8">
        <f t="shared" si="3"/>
        <v>40</v>
      </c>
      <c r="B45" s="30" t="s">
        <v>135</v>
      </c>
      <c r="C45" s="32">
        <v>3387600</v>
      </c>
      <c r="D45" s="28">
        <f t="shared" si="5"/>
        <v>4760926</v>
      </c>
      <c r="E45" s="32">
        <v>3320473</v>
      </c>
      <c r="F45" s="32"/>
      <c r="G45" s="32">
        <v>1344135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>
        <v>96318</v>
      </c>
      <c r="V45" s="32"/>
      <c r="W45" s="32"/>
      <c r="X45" s="32"/>
      <c r="Y45" s="32"/>
      <c r="Z45" s="32"/>
      <c r="AA45" s="32"/>
      <c r="AB45" s="32"/>
      <c r="AC45" s="32"/>
    </row>
    <row r="46" spans="1:29" ht="16.5" customHeight="1">
      <c r="A46" s="8">
        <f t="shared" si="3"/>
        <v>41</v>
      </c>
      <c r="B46" s="30" t="s">
        <v>136</v>
      </c>
      <c r="C46" s="32">
        <v>0</v>
      </c>
      <c r="D46" s="28">
        <f t="shared" si="5"/>
        <v>4877438</v>
      </c>
      <c r="E46" s="32"/>
      <c r="F46" s="32"/>
      <c r="G46" s="32">
        <v>329978</v>
      </c>
      <c r="H46" s="32"/>
      <c r="I46" s="32"/>
      <c r="J46" s="32"/>
      <c r="K46" s="32"/>
      <c r="L46" s="32"/>
      <c r="M46" s="32"/>
      <c r="N46" s="32"/>
      <c r="O46" s="32"/>
      <c r="P46" s="32">
        <v>4547460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16.5" customHeight="1">
      <c r="A47" s="8">
        <f t="shared" si="3"/>
        <v>42</v>
      </c>
      <c r="B47" s="30" t="s">
        <v>137</v>
      </c>
      <c r="C47" s="32"/>
      <c r="D47" s="28">
        <f t="shared" si="5"/>
        <v>15201379.6</v>
      </c>
      <c r="E47" s="32"/>
      <c r="F47" s="32"/>
      <c r="G47" s="32">
        <v>4271631.5999999996</v>
      </c>
      <c r="H47" s="32">
        <v>4598818</v>
      </c>
      <c r="I47" s="32"/>
      <c r="J47" s="32"/>
      <c r="K47" s="32">
        <v>2093200</v>
      </c>
      <c r="L47" s="32"/>
      <c r="M47" s="32">
        <v>2768830</v>
      </c>
      <c r="N47" s="32"/>
      <c r="O47" s="32"/>
      <c r="P47" s="32"/>
      <c r="Q47" s="32"/>
      <c r="R47" s="32">
        <v>675500</v>
      </c>
      <c r="S47" s="32"/>
      <c r="T47" s="32"/>
      <c r="U47" s="32">
        <v>793400</v>
      </c>
      <c r="V47" s="32"/>
      <c r="W47" s="32"/>
      <c r="X47" s="32"/>
      <c r="Y47" s="32"/>
      <c r="Z47" s="32"/>
      <c r="AA47" s="32"/>
      <c r="AB47" s="32"/>
      <c r="AC47" s="32"/>
    </row>
    <row r="48" spans="1:29" ht="16.5" customHeight="1">
      <c r="A48" s="8">
        <f t="shared" si="3"/>
        <v>43</v>
      </c>
      <c r="B48" s="30" t="s">
        <v>138</v>
      </c>
      <c r="C48" s="32"/>
      <c r="D48" s="28">
        <f t="shared" si="5"/>
        <v>45649209</v>
      </c>
      <c r="E48" s="32">
        <v>43279709</v>
      </c>
      <c r="F48" s="32"/>
      <c r="G48" s="32"/>
      <c r="H48" s="32"/>
      <c r="I48" s="32"/>
      <c r="J48" s="32"/>
      <c r="K48" s="32"/>
      <c r="L48" s="32">
        <f>48500+669000</f>
        <v>717500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>
        <v>1652000</v>
      </c>
      <c r="X48" s="32"/>
      <c r="Y48" s="32"/>
      <c r="Z48" s="32"/>
      <c r="AA48" s="32"/>
      <c r="AB48" s="32"/>
      <c r="AC48" s="32"/>
    </row>
    <row r="49" spans="1:29" ht="16.5" customHeight="1">
      <c r="A49" s="8">
        <f t="shared" si="3"/>
        <v>44</v>
      </c>
      <c r="B49" s="30" t="s">
        <v>139</v>
      </c>
      <c r="C49" s="32"/>
      <c r="D49" s="28">
        <f t="shared" si="5"/>
        <v>2605337</v>
      </c>
      <c r="E49" s="32">
        <v>2437003</v>
      </c>
      <c r="F49" s="32"/>
      <c r="G49" s="32">
        <v>168334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ht="16.5" customHeight="1">
      <c r="A50" s="8">
        <f t="shared" si="3"/>
        <v>45</v>
      </c>
      <c r="B50" s="30" t="s">
        <v>157</v>
      </c>
      <c r="C50" s="9">
        <v>44582612.32</v>
      </c>
      <c r="D50" s="28">
        <f t="shared" si="5"/>
        <v>208296</v>
      </c>
      <c r="E50" s="32"/>
      <c r="F50" s="32">
        <v>174296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>
        <v>34000</v>
      </c>
      <c r="V50" s="32"/>
      <c r="W50" s="32"/>
      <c r="X50" s="32"/>
      <c r="Y50" s="32"/>
      <c r="Z50" s="32"/>
      <c r="AA50" s="32"/>
      <c r="AB50" s="32"/>
      <c r="AC50" s="32"/>
    </row>
    <row r="51" spans="1:29" ht="16.5" customHeight="1">
      <c r="A51" s="8">
        <f t="shared" si="3"/>
        <v>46</v>
      </c>
      <c r="B51" s="30" t="s">
        <v>341</v>
      </c>
      <c r="C51" s="32">
        <v>33554000</v>
      </c>
      <c r="D51" s="28">
        <f t="shared" si="5"/>
        <v>1000663</v>
      </c>
      <c r="E51" s="32"/>
      <c r="F51" s="32"/>
      <c r="G51" s="32"/>
      <c r="H51" s="32"/>
      <c r="I51" s="32">
        <v>1000663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ht="16.5" customHeight="1">
      <c r="A52" s="8">
        <f t="shared" si="3"/>
        <v>47</v>
      </c>
      <c r="B52" s="30" t="s">
        <v>103</v>
      </c>
      <c r="C52" s="32"/>
      <c r="D52" s="28">
        <f t="shared" si="5"/>
        <v>1962352</v>
      </c>
      <c r="E52" s="32"/>
      <c r="F52" s="32"/>
      <c r="G52" s="32">
        <v>1962352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16.5" customHeight="1">
      <c r="A53" s="8">
        <f t="shared" si="3"/>
        <v>48</v>
      </c>
      <c r="B53" s="30" t="s">
        <v>342</v>
      </c>
      <c r="C53" s="32"/>
      <c r="D53" s="28">
        <f t="shared" si="5"/>
        <v>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ht="16.5" customHeight="1">
      <c r="A54" s="8">
        <f t="shared" si="3"/>
        <v>49</v>
      </c>
      <c r="B54" s="30" t="s">
        <v>343</v>
      </c>
      <c r="C54" s="32"/>
      <c r="D54" s="28">
        <f t="shared" si="5"/>
        <v>1524440</v>
      </c>
      <c r="E54" s="32">
        <v>26800</v>
      </c>
      <c r="F54" s="32"/>
      <c r="G54" s="32"/>
      <c r="H54" s="32"/>
      <c r="I54" s="32">
        <v>1497640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ht="16.5" customHeight="1">
      <c r="A55" s="8">
        <f t="shared" si="3"/>
        <v>50</v>
      </c>
      <c r="B55" s="30" t="s">
        <v>344</v>
      </c>
      <c r="C55" s="32"/>
      <c r="D55" s="28">
        <f t="shared" si="5"/>
        <v>10479597</v>
      </c>
      <c r="E55" s="32"/>
      <c r="F55" s="32">
        <v>10479597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ht="16.5" customHeight="1">
      <c r="A56" s="8">
        <f t="shared" si="3"/>
        <v>51</v>
      </c>
      <c r="B56" s="30" t="s">
        <v>345</v>
      </c>
      <c r="C56" s="32">
        <v>165393361.30000001</v>
      </c>
      <c r="D56" s="28">
        <f t="shared" si="5"/>
        <v>15349096</v>
      </c>
      <c r="E56" s="32">
        <v>7474708</v>
      </c>
      <c r="F56" s="32"/>
      <c r="G56" s="32">
        <v>5796453</v>
      </c>
      <c r="H56" s="32"/>
      <c r="I56" s="32">
        <v>1360897</v>
      </c>
      <c r="J56" s="32">
        <v>486045</v>
      </c>
      <c r="K56" s="32"/>
      <c r="L56" s="32"/>
      <c r="M56" s="32"/>
      <c r="N56" s="32">
        <v>123513</v>
      </c>
      <c r="O56" s="32"/>
      <c r="P56" s="32"/>
      <c r="Q56" s="32"/>
      <c r="R56" s="32"/>
      <c r="S56" s="32"/>
      <c r="T56" s="32">
        <v>107480</v>
      </c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16.5" customHeight="1">
      <c r="A57" s="8">
        <f t="shared" si="3"/>
        <v>52</v>
      </c>
      <c r="B57" s="30" t="s">
        <v>346</v>
      </c>
      <c r="C57" s="32"/>
      <c r="D57" s="28">
        <f t="shared" si="5"/>
        <v>10867339</v>
      </c>
      <c r="E57" s="32"/>
      <c r="F57" s="32">
        <v>10867339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ht="16.5" customHeight="1">
      <c r="A58" s="8">
        <f t="shared" si="3"/>
        <v>53</v>
      </c>
      <c r="B58" s="30" t="s">
        <v>347</v>
      </c>
      <c r="C58" s="32"/>
      <c r="D58" s="28">
        <f t="shared" si="5"/>
        <v>0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ht="16.5" customHeight="1">
      <c r="A59" s="8">
        <f t="shared" si="3"/>
        <v>54</v>
      </c>
      <c r="B59" s="30" t="s">
        <v>348</v>
      </c>
      <c r="C59" s="32">
        <v>3787193</v>
      </c>
      <c r="D59" s="28">
        <f t="shared" si="5"/>
        <v>2175050621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>
        <v>2175050621</v>
      </c>
      <c r="AB59" s="32"/>
      <c r="AC59" s="32"/>
    </row>
    <row r="60" spans="1:29" ht="16.5" customHeight="1">
      <c r="A60" s="8">
        <f t="shared" si="3"/>
        <v>55</v>
      </c>
      <c r="B60" s="30" t="s">
        <v>349</v>
      </c>
      <c r="C60" s="32"/>
      <c r="D60" s="28">
        <f t="shared" si="5"/>
        <v>20541570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>
        <v>65000</v>
      </c>
      <c r="Q60" s="32"/>
      <c r="R60" s="32">
        <v>8876570</v>
      </c>
      <c r="S60" s="32"/>
      <c r="T60" s="32"/>
      <c r="U60" s="32">
        <v>11600000</v>
      </c>
      <c r="V60" s="32"/>
      <c r="W60" s="32"/>
      <c r="X60" s="32"/>
      <c r="Y60" s="32"/>
      <c r="Z60" s="32"/>
      <c r="AA60" s="32"/>
      <c r="AB60" s="32"/>
      <c r="AC60" s="32"/>
    </row>
    <row r="61" spans="1:29" ht="16.5" customHeight="1">
      <c r="A61" s="8">
        <f t="shared" si="3"/>
        <v>56</v>
      </c>
      <c r="B61" s="30" t="s">
        <v>189</v>
      </c>
      <c r="C61" s="32"/>
      <c r="D61" s="28">
        <f t="shared" si="5"/>
        <v>2536603</v>
      </c>
      <c r="E61" s="32">
        <v>1601913</v>
      </c>
      <c r="F61" s="32"/>
      <c r="G61" s="32"/>
      <c r="H61" s="32">
        <v>934690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ht="16.5" customHeight="1">
      <c r="A62" s="8">
        <f t="shared" si="3"/>
        <v>57</v>
      </c>
      <c r="B62" s="30" t="s">
        <v>190</v>
      </c>
      <c r="C62" s="32">
        <v>927706</v>
      </c>
      <c r="D62" s="28">
        <f t="shared" si="5"/>
        <v>4739321</v>
      </c>
      <c r="E62" s="32">
        <v>868800</v>
      </c>
      <c r="F62" s="32"/>
      <c r="G62" s="32">
        <v>3554871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>
        <v>217250</v>
      </c>
      <c r="W62" s="32"/>
      <c r="X62" s="32"/>
      <c r="Y62" s="32"/>
      <c r="Z62" s="32">
        <v>98400</v>
      </c>
      <c r="AA62" s="32"/>
      <c r="AB62" s="32"/>
      <c r="AC62" s="32"/>
    </row>
    <row r="65" spans="1:29">
      <c r="A65" s="105" t="s">
        <v>180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</sheetData>
  <mergeCells count="2">
    <mergeCell ref="B1:AC1"/>
    <mergeCell ref="A65:AC65"/>
  </mergeCells>
  <pageMargins left="0.31496062992125984" right="0.31496062992125984" top="0.74803149606299213" bottom="0.15748031496062992" header="0.31496062992125984" footer="0.31496062992125984"/>
  <pageSetup scale="4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7"/>
  <sheetViews>
    <sheetView workbookViewId="0">
      <selection activeCell="F7" sqref="F7"/>
    </sheetView>
  </sheetViews>
  <sheetFormatPr defaultRowHeight="12.75"/>
  <cols>
    <col min="1" max="1" width="9.140625" style="29"/>
    <col min="2" max="2" width="31.28515625" style="29" customWidth="1"/>
    <col min="3" max="3" width="14.140625" style="102" customWidth="1"/>
    <col min="4" max="4" width="15.5703125" style="102" bestFit="1" customWidth="1"/>
    <col min="5" max="5" width="18" style="102" bestFit="1" customWidth="1"/>
    <col min="6" max="6" width="14.28515625" style="102" bestFit="1" customWidth="1"/>
    <col min="7" max="7" width="12.85546875" style="102" bestFit="1" customWidth="1"/>
    <col min="8" max="8" width="14.5703125" style="102" customWidth="1"/>
    <col min="9" max="9" width="7.42578125" style="29" customWidth="1"/>
    <col min="10" max="16384" width="9.140625" style="29"/>
  </cols>
  <sheetData>
    <row r="1" spans="1:9" ht="17.25">
      <c r="B1" s="106" t="s">
        <v>318</v>
      </c>
      <c r="C1" s="106"/>
      <c r="D1" s="106"/>
      <c r="E1" s="106"/>
      <c r="F1" s="106"/>
      <c r="G1" s="106"/>
      <c r="H1" s="106"/>
      <c r="I1" s="106"/>
    </row>
    <row r="2" spans="1:9">
      <c r="B2" s="77"/>
      <c r="C2" s="94"/>
      <c r="D2" s="94"/>
      <c r="E2" s="94"/>
      <c r="F2" s="94"/>
      <c r="G2" s="94"/>
      <c r="H2" s="94"/>
      <c r="I2" s="77"/>
    </row>
    <row r="3" spans="1:9" ht="42.75" customHeight="1">
      <c r="A3" s="107" t="s">
        <v>213</v>
      </c>
      <c r="B3" s="107"/>
      <c r="C3" s="108" t="s">
        <v>316</v>
      </c>
      <c r="D3" s="108" t="s">
        <v>214</v>
      </c>
      <c r="E3" s="108" t="s">
        <v>215</v>
      </c>
      <c r="F3" s="110" t="s">
        <v>317</v>
      </c>
      <c r="G3" s="111"/>
      <c r="H3" s="111"/>
      <c r="I3" s="112"/>
    </row>
    <row r="4" spans="1:9" ht="48" customHeight="1">
      <c r="A4" s="70" t="s">
        <v>216</v>
      </c>
      <c r="B4" s="87" t="s">
        <v>217</v>
      </c>
      <c r="C4" s="109"/>
      <c r="D4" s="109"/>
      <c r="E4" s="109"/>
      <c r="F4" s="95" t="s">
        <v>218</v>
      </c>
      <c r="G4" s="95" t="s">
        <v>219</v>
      </c>
      <c r="H4" s="95" t="s">
        <v>220</v>
      </c>
      <c r="I4" s="70" t="s">
        <v>221</v>
      </c>
    </row>
    <row r="5" spans="1:9">
      <c r="A5" s="70"/>
      <c r="B5" s="80"/>
      <c r="C5" s="96" t="s">
        <v>222</v>
      </c>
      <c r="D5" s="96" t="s">
        <v>223</v>
      </c>
      <c r="E5" s="96" t="s">
        <v>224</v>
      </c>
      <c r="F5" s="96" t="s">
        <v>225</v>
      </c>
      <c r="G5" s="96" t="s">
        <v>226</v>
      </c>
      <c r="H5" s="96" t="s">
        <v>227</v>
      </c>
      <c r="I5" s="81" t="s">
        <v>228</v>
      </c>
    </row>
    <row r="6" spans="1:9" s="83" customFormat="1">
      <c r="A6" s="82"/>
      <c r="B6" s="78" t="s">
        <v>229</v>
      </c>
      <c r="C6" s="97">
        <v>109971513.86</v>
      </c>
      <c r="D6" s="97"/>
      <c r="E6" s="97">
        <f>+F6-C6</f>
        <v>161180860.75999999</v>
      </c>
      <c r="F6" s="97">
        <v>271152374.62</v>
      </c>
      <c r="G6" s="97">
        <f>+F6</f>
        <v>271152374.62</v>
      </c>
      <c r="H6" s="97"/>
      <c r="I6" s="72"/>
    </row>
    <row r="7" spans="1:9" s="83" customFormat="1">
      <c r="A7" s="82"/>
      <c r="B7" s="78" t="s">
        <v>230</v>
      </c>
      <c r="C7" s="97">
        <f t="shared" ref="C7:E7" si="0">SUM(C8:C55)</f>
        <v>2884421345.3699999</v>
      </c>
      <c r="D7" s="97">
        <f t="shared" si="0"/>
        <v>709370724.37</v>
      </c>
      <c r="E7" s="97">
        <f t="shared" si="0"/>
        <v>753937947.60000002</v>
      </c>
      <c r="F7" s="97">
        <f>SUM(F8:F55)</f>
        <v>2928988568.5999999</v>
      </c>
      <c r="G7" s="97">
        <f t="shared" ref="G7:I7" si="1">SUM(G8:G55)</f>
        <v>753937947.60000002</v>
      </c>
      <c r="H7" s="97">
        <f t="shared" si="1"/>
        <v>2175050621</v>
      </c>
      <c r="I7" s="72">
        <f t="shared" si="1"/>
        <v>0</v>
      </c>
    </row>
    <row r="8" spans="1:9">
      <c r="A8" s="84"/>
      <c r="B8" s="79" t="s">
        <v>231</v>
      </c>
      <c r="C8" s="96"/>
      <c r="D8" s="96"/>
      <c r="E8" s="96"/>
      <c r="F8" s="97"/>
      <c r="G8" s="96"/>
      <c r="H8" s="96"/>
      <c r="I8" s="71"/>
    </row>
    <row r="9" spans="1:9">
      <c r="A9" s="85">
        <v>210101</v>
      </c>
      <c r="B9" s="86" t="s">
        <v>232</v>
      </c>
      <c r="C9" s="96">
        <v>370209656.39999998</v>
      </c>
      <c r="D9" s="96">
        <f>+C9</f>
        <v>370209656.39999998</v>
      </c>
      <c r="E9" s="96">
        <f>+F9</f>
        <v>551414158</v>
      </c>
      <c r="F9" s="96">
        <v>551414158</v>
      </c>
      <c r="G9" s="96">
        <f>+F9</f>
        <v>551414158</v>
      </c>
      <c r="H9" s="96"/>
      <c r="I9" s="71"/>
    </row>
    <row r="10" spans="1:9">
      <c r="A10" s="85" t="s">
        <v>233</v>
      </c>
      <c r="B10" s="86" t="s">
        <v>234</v>
      </c>
      <c r="C10" s="96"/>
      <c r="D10" s="96">
        <f t="shared" ref="D10:D55" si="2">+C10</f>
        <v>0</v>
      </c>
      <c r="E10" s="96">
        <f t="shared" ref="E10:E55" si="3">+F10</f>
        <v>0</v>
      </c>
      <c r="F10" s="96"/>
      <c r="G10" s="96">
        <f t="shared" ref="G10:G55" si="4">+F10</f>
        <v>0</v>
      </c>
      <c r="H10" s="96"/>
      <c r="I10" s="71"/>
    </row>
    <row r="11" spans="1:9">
      <c r="A11" s="85" t="s">
        <v>235</v>
      </c>
      <c r="B11" s="86" t="s">
        <v>236</v>
      </c>
      <c r="C11" s="96"/>
      <c r="D11" s="96">
        <f t="shared" si="2"/>
        <v>0</v>
      </c>
      <c r="E11" s="96">
        <f t="shared" si="3"/>
        <v>0</v>
      </c>
      <c r="F11" s="96"/>
      <c r="G11" s="96">
        <f t="shared" si="4"/>
        <v>0</v>
      </c>
      <c r="H11" s="96"/>
      <c r="I11" s="71"/>
    </row>
    <row r="12" spans="1:9">
      <c r="A12" s="85" t="s">
        <v>237</v>
      </c>
      <c r="B12" s="86" t="s">
        <v>238</v>
      </c>
      <c r="C12" s="96"/>
      <c r="D12" s="96">
        <f t="shared" si="2"/>
        <v>0</v>
      </c>
      <c r="E12" s="96">
        <f t="shared" si="3"/>
        <v>0</v>
      </c>
      <c r="F12" s="96"/>
      <c r="G12" s="96">
        <f t="shared" si="4"/>
        <v>0</v>
      </c>
      <c r="H12" s="96"/>
      <c r="I12" s="71"/>
    </row>
    <row r="13" spans="1:9">
      <c r="A13" s="85" t="s">
        <v>239</v>
      </c>
      <c r="B13" s="86" t="s">
        <v>202</v>
      </c>
      <c r="C13" s="96">
        <v>6245033.5999999996</v>
      </c>
      <c r="D13" s="96">
        <f t="shared" si="2"/>
        <v>6245033.5999999996</v>
      </c>
      <c r="E13" s="96">
        <f t="shared" si="3"/>
        <v>21521232</v>
      </c>
      <c r="F13" s="96">
        <v>21521232</v>
      </c>
      <c r="G13" s="96">
        <f t="shared" si="4"/>
        <v>21521232</v>
      </c>
      <c r="H13" s="96"/>
      <c r="I13" s="71"/>
    </row>
    <row r="14" spans="1:9">
      <c r="A14" s="87">
        <v>210201</v>
      </c>
      <c r="B14" s="79" t="s">
        <v>240</v>
      </c>
      <c r="C14" s="96">
        <v>42394492.369999997</v>
      </c>
      <c r="D14" s="96">
        <f t="shared" si="2"/>
        <v>42394492.369999997</v>
      </c>
      <c r="E14" s="96">
        <f t="shared" si="3"/>
        <v>82057787.599999994</v>
      </c>
      <c r="F14" s="96">
        <v>82057787.599999994</v>
      </c>
      <c r="G14" s="96">
        <f t="shared" si="4"/>
        <v>82057787.599999994</v>
      </c>
      <c r="H14" s="96"/>
      <c r="I14" s="71"/>
    </row>
    <row r="15" spans="1:9">
      <c r="A15" s="85" t="s">
        <v>241</v>
      </c>
      <c r="B15" s="79" t="s">
        <v>242</v>
      </c>
      <c r="C15" s="96">
        <v>11776420</v>
      </c>
      <c r="D15" s="96">
        <f t="shared" si="2"/>
        <v>11776420</v>
      </c>
      <c r="E15" s="96">
        <f t="shared" si="3"/>
        <v>13136371</v>
      </c>
      <c r="F15" s="96">
        <v>13136371</v>
      </c>
      <c r="G15" s="96">
        <f t="shared" si="4"/>
        <v>13136371</v>
      </c>
      <c r="H15" s="96"/>
      <c r="I15" s="71"/>
    </row>
    <row r="16" spans="1:9">
      <c r="A16" s="85" t="s">
        <v>243</v>
      </c>
      <c r="B16" s="79" t="s">
        <v>244</v>
      </c>
      <c r="C16" s="96">
        <v>29878224</v>
      </c>
      <c r="D16" s="96">
        <f t="shared" si="2"/>
        <v>29878224</v>
      </c>
      <c r="E16" s="96">
        <f t="shared" si="3"/>
        <v>25142242</v>
      </c>
      <c r="F16" s="96">
        <v>25142242</v>
      </c>
      <c r="G16" s="96">
        <f t="shared" si="4"/>
        <v>25142242</v>
      </c>
      <c r="H16" s="96"/>
      <c r="I16" s="71"/>
    </row>
    <row r="17" spans="1:9">
      <c r="A17" s="85" t="s">
        <v>245</v>
      </c>
      <c r="B17" s="79" t="s">
        <v>150</v>
      </c>
      <c r="C17" s="96">
        <v>630333</v>
      </c>
      <c r="D17" s="96">
        <f t="shared" si="2"/>
        <v>630333</v>
      </c>
      <c r="E17" s="96">
        <f t="shared" si="3"/>
        <v>1078441</v>
      </c>
      <c r="F17" s="96">
        <v>1078441</v>
      </c>
      <c r="G17" s="96">
        <f t="shared" si="4"/>
        <v>1078441</v>
      </c>
      <c r="H17" s="96"/>
      <c r="I17" s="71"/>
    </row>
    <row r="18" spans="1:9">
      <c r="A18" s="85" t="s">
        <v>246</v>
      </c>
      <c r="B18" s="79" t="s">
        <v>247</v>
      </c>
      <c r="C18" s="96">
        <v>8792031</v>
      </c>
      <c r="D18" s="96">
        <f t="shared" si="2"/>
        <v>8792031</v>
      </c>
      <c r="E18" s="96">
        <f t="shared" si="3"/>
        <v>8426190</v>
      </c>
      <c r="F18" s="96">
        <v>8426190</v>
      </c>
      <c r="G18" s="96">
        <f t="shared" si="4"/>
        <v>8426190</v>
      </c>
      <c r="H18" s="96"/>
      <c r="I18" s="71"/>
    </row>
    <row r="19" spans="1:9">
      <c r="A19" s="85" t="s">
        <v>248</v>
      </c>
      <c r="B19" s="79" t="s">
        <v>194</v>
      </c>
      <c r="C19" s="96">
        <v>3418632</v>
      </c>
      <c r="D19" s="96">
        <f t="shared" si="2"/>
        <v>3418632</v>
      </c>
      <c r="E19" s="96">
        <f t="shared" si="3"/>
        <v>6383223</v>
      </c>
      <c r="F19" s="96">
        <v>6383223</v>
      </c>
      <c r="G19" s="96">
        <f t="shared" si="4"/>
        <v>6383223</v>
      </c>
      <c r="H19" s="96"/>
      <c r="I19" s="71"/>
    </row>
    <row r="20" spans="1:9">
      <c r="A20" s="85" t="s">
        <v>249</v>
      </c>
      <c r="B20" s="79" t="s">
        <v>148</v>
      </c>
      <c r="C20" s="96">
        <v>14835995</v>
      </c>
      <c r="D20" s="96">
        <f t="shared" si="2"/>
        <v>14835995</v>
      </c>
      <c r="E20" s="96">
        <f t="shared" si="3"/>
        <v>5570180</v>
      </c>
      <c r="F20" s="96">
        <v>5570180</v>
      </c>
      <c r="G20" s="96">
        <f t="shared" si="4"/>
        <v>5570180</v>
      </c>
      <c r="H20" s="96"/>
      <c r="I20" s="71"/>
    </row>
    <row r="21" spans="1:9">
      <c r="A21" s="85" t="s">
        <v>250</v>
      </c>
      <c r="B21" s="79" t="s">
        <v>251</v>
      </c>
      <c r="C21" s="96">
        <v>4268463</v>
      </c>
      <c r="D21" s="96">
        <f t="shared" si="2"/>
        <v>4268463</v>
      </c>
      <c r="E21" s="96">
        <f t="shared" si="3"/>
        <v>2195104</v>
      </c>
      <c r="F21" s="96">
        <v>2195104</v>
      </c>
      <c r="G21" s="96">
        <f t="shared" si="4"/>
        <v>2195104</v>
      </c>
      <c r="H21" s="96"/>
      <c r="I21" s="71"/>
    </row>
    <row r="22" spans="1:9">
      <c r="A22" s="85" t="s">
        <v>252</v>
      </c>
      <c r="B22" s="79" t="s">
        <v>197</v>
      </c>
      <c r="C22" s="96">
        <v>28800</v>
      </c>
      <c r="D22" s="96">
        <f t="shared" si="2"/>
        <v>28800</v>
      </c>
      <c r="E22" s="96">
        <f t="shared" si="3"/>
        <v>390000</v>
      </c>
      <c r="F22" s="96">
        <v>390000</v>
      </c>
      <c r="G22" s="96">
        <f t="shared" si="4"/>
        <v>390000</v>
      </c>
      <c r="H22" s="96"/>
      <c r="I22" s="71"/>
    </row>
    <row r="23" spans="1:9" ht="25.5">
      <c r="A23" s="85" t="s">
        <v>253</v>
      </c>
      <c r="B23" s="79" t="s">
        <v>254</v>
      </c>
      <c r="C23" s="96">
        <v>2812570</v>
      </c>
      <c r="D23" s="96">
        <f t="shared" si="2"/>
        <v>2812570</v>
      </c>
      <c r="E23" s="96">
        <f t="shared" si="3"/>
        <v>0</v>
      </c>
      <c r="F23" s="96"/>
      <c r="G23" s="96">
        <f t="shared" si="4"/>
        <v>0</v>
      </c>
      <c r="H23" s="96"/>
      <c r="I23" s="71"/>
    </row>
    <row r="24" spans="1:9" ht="25.5">
      <c r="A24" s="85" t="s">
        <v>255</v>
      </c>
      <c r="B24" s="79" t="s">
        <v>256</v>
      </c>
      <c r="C24" s="96"/>
      <c r="D24" s="96">
        <f t="shared" si="2"/>
        <v>0</v>
      </c>
      <c r="E24" s="96">
        <f t="shared" si="3"/>
        <v>4737460</v>
      </c>
      <c r="F24" s="96">
        <v>4737460</v>
      </c>
      <c r="G24" s="96">
        <f t="shared" si="4"/>
        <v>4737460</v>
      </c>
      <c r="H24" s="96"/>
      <c r="I24" s="71"/>
    </row>
    <row r="25" spans="1:9">
      <c r="A25" s="85" t="s">
        <v>257</v>
      </c>
      <c r="B25" s="79" t="s">
        <v>258</v>
      </c>
      <c r="C25" s="96"/>
      <c r="D25" s="96">
        <f t="shared" si="2"/>
        <v>0</v>
      </c>
      <c r="E25" s="96">
        <f t="shared" si="3"/>
        <v>0</v>
      </c>
      <c r="F25" s="96"/>
      <c r="G25" s="96">
        <f t="shared" si="4"/>
        <v>0</v>
      </c>
      <c r="H25" s="96"/>
      <c r="I25" s="71"/>
    </row>
    <row r="26" spans="1:9">
      <c r="A26" s="85" t="s">
        <v>259</v>
      </c>
      <c r="B26" s="79" t="s">
        <v>260</v>
      </c>
      <c r="C26" s="96">
        <v>13507315</v>
      </c>
      <c r="D26" s="96">
        <f t="shared" si="2"/>
        <v>13507315</v>
      </c>
      <c r="E26" s="96">
        <f t="shared" si="3"/>
        <v>14307140</v>
      </c>
      <c r="F26" s="96">
        <v>14307140</v>
      </c>
      <c r="G26" s="96">
        <f t="shared" si="4"/>
        <v>14307140</v>
      </c>
      <c r="H26" s="96"/>
      <c r="I26" s="71"/>
    </row>
    <row r="27" spans="1:9">
      <c r="A27" s="85" t="s">
        <v>261</v>
      </c>
      <c r="B27" s="79" t="s">
        <v>262</v>
      </c>
      <c r="C27" s="96"/>
      <c r="D27" s="96">
        <f t="shared" si="2"/>
        <v>0</v>
      </c>
      <c r="E27" s="96">
        <f t="shared" si="3"/>
        <v>0</v>
      </c>
      <c r="F27" s="96"/>
      <c r="G27" s="96">
        <f t="shared" si="4"/>
        <v>0</v>
      </c>
      <c r="H27" s="96"/>
      <c r="I27" s="71"/>
    </row>
    <row r="28" spans="1:9">
      <c r="A28" s="85" t="s">
        <v>263</v>
      </c>
      <c r="B28" s="79" t="s">
        <v>264</v>
      </c>
      <c r="C28" s="96"/>
      <c r="D28" s="96">
        <f t="shared" si="2"/>
        <v>0</v>
      </c>
      <c r="E28" s="96">
        <f t="shared" si="3"/>
        <v>0</v>
      </c>
      <c r="F28" s="96"/>
      <c r="G28" s="96">
        <f t="shared" si="4"/>
        <v>0</v>
      </c>
      <c r="H28" s="96"/>
      <c r="I28" s="71"/>
    </row>
    <row r="29" spans="1:9">
      <c r="A29" s="85" t="s">
        <v>265</v>
      </c>
      <c r="B29" s="79" t="s">
        <v>266</v>
      </c>
      <c r="C29" s="96"/>
      <c r="D29" s="96">
        <f t="shared" si="2"/>
        <v>0</v>
      </c>
      <c r="E29" s="96">
        <f t="shared" si="3"/>
        <v>0</v>
      </c>
      <c r="F29" s="96"/>
      <c r="G29" s="96">
        <f t="shared" si="4"/>
        <v>0</v>
      </c>
      <c r="H29" s="96"/>
      <c r="I29" s="71"/>
    </row>
    <row r="30" spans="1:9">
      <c r="A30" s="85" t="s">
        <v>267</v>
      </c>
      <c r="B30" s="79" t="s">
        <v>268</v>
      </c>
      <c r="C30" s="96"/>
      <c r="D30" s="96">
        <f t="shared" si="2"/>
        <v>0</v>
      </c>
      <c r="E30" s="96">
        <f t="shared" si="3"/>
        <v>0</v>
      </c>
      <c r="F30" s="96"/>
      <c r="G30" s="96">
        <f t="shared" si="4"/>
        <v>0</v>
      </c>
      <c r="H30" s="96"/>
      <c r="I30" s="71"/>
    </row>
    <row r="31" spans="1:9">
      <c r="A31" s="85" t="s">
        <v>269</v>
      </c>
      <c r="B31" s="79" t="s">
        <v>154</v>
      </c>
      <c r="C31" s="96">
        <v>2406400</v>
      </c>
      <c r="D31" s="96">
        <f t="shared" si="2"/>
        <v>2406400</v>
      </c>
      <c r="E31" s="96">
        <f t="shared" si="3"/>
        <v>516116</v>
      </c>
      <c r="F31" s="96">
        <v>516116</v>
      </c>
      <c r="G31" s="96">
        <f t="shared" si="4"/>
        <v>516116</v>
      </c>
      <c r="H31" s="96"/>
      <c r="I31" s="71"/>
    </row>
    <row r="32" spans="1:9">
      <c r="A32" s="85" t="s">
        <v>270</v>
      </c>
      <c r="B32" s="79" t="s">
        <v>271</v>
      </c>
      <c r="C32" s="96"/>
      <c r="D32" s="96">
        <f t="shared" si="2"/>
        <v>0</v>
      </c>
      <c r="E32" s="96">
        <f t="shared" si="3"/>
        <v>0</v>
      </c>
      <c r="F32" s="96"/>
      <c r="G32" s="96">
        <f t="shared" si="4"/>
        <v>0</v>
      </c>
      <c r="H32" s="96"/>
      <c r="I32" s="71"/>
    </row>
    <row r="33" spans="1:9">
      <c r="A33" s="85" t="s">
        <v>272</v>
      </c>
      <c r="B33" s="79" t="s">
        <v>273</v>
      </c>
      <c r="C33" s="96">
        <v>107480</v>
      </c>
      <c r="D33" s="96">
        <f t="shared" si="2"/>
        <v>107480</v>
      </c>
      <c r="E33" s="96">
        <f t="shared" si="3"/>
        <v>699480</v>
      </c>
      <c r="F33" s="96">
        <v>699480</v>
      </c>
      <c r="G33" s="96">
        <f t="shared" si="4"/>
        <v>699480</v>
      </c>
      <c r="H33" s="96"/>
      <c r="I33" s="71"/>
    </row>
    <row r="34" spans="1:9">
      <c r="A34" s="85" t="s">
        <v>274</v>
      </c>
      <c r="B34" s="79" t="s">
        <v>275</v>
      </c>
      <c r="C34" s="96"/>
      <c r="D34" s="96">
        <f t="shared" si="2"/>
        <v>0</v>
      </c>
      <c r="E34" s="96">
        <f t="shared" si="3"/>
        <v>0</v>
      </c>
      <c r="F34" s="96"/>
      <c r="G34" s="96">
        <f t="shared" si="4"/>
        <v>0</v>
      </c>
      <c r="H34" s="96"/>
      <c r="I34" s="71"/>
    </row>
    <row r="35" spans="1:9" ht="25.5">
      <c r="A35" s="85" t="s">
        <v>276</v>
      </c>
      <c r="B35" s="88" t="s">
        <v>277</v>
      </c>
      <c r="C35" s="96">
        <v>13039211</v>
      </c>
      <c r="D35" s="96">
        <f t="shared" si="2"/>
        <v>13039211</v>
      </c>
      <c r="E35" s="96">
        <f t="shared" si="3"/>
        <v>14272213</v>
      </c>
      <c r="F35" s="96">
        <v>14272213</v>
      </c>
      <c r="G35" s="96">
        <f t="shared" si="4"/>
        <v>14272213</v>
      </c>
      <c r="H35" s="96"/>
      <c r="I35" s="71"/>
    </row>
    <row r="36" spans="1:9" ht="25.5">
      <c r="A36" s="85" t="s">
        <v>278</v>
      </c>
      <c r="B36" s="88" t="s">
        <v>279</v>
      </c>
      <c r="C36" s="96">
        <v>40000</v>
      </c>
      <c r="D36" s="96">
        <f t="shared" si="2"/>
        <v>40000</v>
      </c>
      <c r="E36" s="96">
        <f t="shared" si="3"/>
        <v>1652000</v>
      </c>
      <c r="F36" s="96">
        <v>1652000</v>
      </c>
      <c r="G36" s="96">
        <f t="shared" si="4"/>
        <v>1652000</v>
      </c>
      <c r="H36" s="96"/>
      <c r="I36" s="71"/>
    </row>
    <row r="37" spans="1:9">
      <c r="A37" s="85" t="s">
        <v>280</v>
      </c>
      <c r="B37" s="88" t="s">
        <v>205</v>
      </c>
      <c r="C37" s="96">
        <v>1057515</v>
      </c>
      <c r="D37" s="96">
        <f t="shared" si="2"/>
        <v>1057515</v>
      </c>
      <c r="E37" s="96">
        <f t="shared" si="3"/>
        <v>0</v>
      </c>
      <c r="F37" s="96"/>
      <c r="G37" s="96">
        <f t="shared" si="4"/>
        <v>0</v>
      </c>
      <c r="H37" s="96"/>
      <c r="I37" s="71"/>
    </row>
    <row r="38" spans="1:9">
      <c r="A38" s="85" t="s">
        <v>281</v>
      </c>
      <c r="B38" s="88" t="s">
        <v>282</v>
      </c>
      <c r="C38" s="96"/>
      <c r="D38" s="96">
        <f t="shared" si="2"/>
        <v>0</v>
      </c>
      <c r="E38" s="96">
        <f t="shared" si="3"/>
        <v>0</v>
      </c>
      <c r="F38" s="96"/>
      <c r="G38" s="96">
        <f t="shared" si="4"/>
        <v>0</v>
      </c>
      <c r="H38" s="96"/>
      <c r="I38" s="71"/>
    </row>
    <row r="39" spans="1:9">
      <c r="A39" s="85" t="s">
        <v>283</v>
      </c>
      <c r="B39" s="88" t="s">
        <v>284</v>
      </c>
      <c r="C39" s="96">
        <v>22000</v>
      </c>
      <c r="D39" s="96">
        <f t="shared" si="2"/>
        <v>22000</v>
      </c>
      <c r="E39" s="96">
        <f t="shared" si="3"/>
        <v>0</v>
      </c>
      <c r="F39" s="96"/>
      <c r="G39" s="96">
        <f t="shared" si="4"/>
        <v>0</v>
      </c>
      <c r="H39" s="96"/>
      <c r="I39" s="71"/>
    </row>
    <row r="40" spans="1:9">
      <c r="A40" s="85" t="s">
        <v>285</v>
      </c>
      <c r="B40" s="88" t="s">
        <v>286</v>
      </c>
      <c r="C40" s="96"/>
      <c r="D40" s="96">
        <f t="shared" si="2"/>
        <v>0</v>
      </c>
      <c r="E40" s="96">
        <f t="shared" si="3"/>
        <v>0</v>
      </c>
      <c r="F40" s="96"/>
      <c r="G40" s="96">
        <f t="shared" si="4"/>
        <v>0</v>
      </c>
      <c r="H40" s="96"/>
      <c r="I40" s="71"/>
    </row>
    <row r="41" spans="1:9">
      <c r="A41" s="85" t="s">
        <v>287</v>
      </c>
      <c r="B41" s="88" t="s">
        <v>288</v>
      </c>
      <c r="C41" s="96">
        <v>10602557</v>
      </c>
      <c r="D41" s="96">
        <f t="shared" si="2"/>
        <v>10602557</v>
      </c>
      <c r="E41" s="96">
        <f t="shared" si="3"/>
        <v>221360</v>
      </c>
      <c r="F41" s="96">
        <v>221360</v>
      </c>
      <c r="G41" s="96">
        <f t="shared" si="4"/>
        <v>221360</v>
      </c>
      <c r="H41" s="96"/>
      <c r="I41" s="71"/>
    </row>
    <row r="42" spans="1:9" ht="25.5">
      <c r="A42" s="85" t="s">
        <v>289</v>
      </c>
      <c r="B42" s="88" t="s">
        <v>290</v>
      </c>
      <c r="C42" s="96"/>
      <c r="D42" s="96">
        <f t="shared" si="2"/>
        <v>0</v>
      </c>
      <c r="E42" s="96">
        <f t="shared" si="3"/>
        <v>0</v>
      </c>
      <c r="F42" s="98"/>
      <c r="G42" s="96">
        <f t="shared" si="4"/>
        <v>0</v>
      </c>
      <c r="H42" s="98"/>
      <c r="I42" s="73"/>
    </row>
    <row r="43" spans="1:9" ht="25.5">
      <c r="A43" s="85" t="s">
        <v>291</v>
      </c>
      <c r="B43" s="88" t="s">
        <v>292</v>
      </c>
      <c r="C43" s="96"/>
      <c r="D43" s="96">
        <f t="shared" si="2"/>
        <v>0</v>
      </c>
      <c r="E43" s="96">
        <f t="shared" si="3"/>
        <v>0</v>
      </c>
      <c r="F43" s="96"/>
      <c r="G43" s="96">
        <f t="shared" si="4"/>
        <v>0</v>
      </c>
      <c r="H43" s="96"/>
      <c r="I43" s="71"/>
    </row>
    <row r="44" spans="1:9">
      <c r="A44" s="85" t="s">
        <v>293</v>
      </c>
      <c r="B44" s="88" t="s">
        <v>294</v>
      </c>
      <c r="C44" s="96"/>
      <c r="D44" s="96">
        <f t="shared" si="2"/>
        <v>0</v>
      </c>
      <c r="E44" s="96">
        <f t="shared" si="3"/>
        <v>0</v>
      </c>
      <c r="F44" s="96"/>
      <c r="G44" s="96">
        <f t="shared" si="4"/>
        <v>0</v>
      </c>
      <c r="H44" s="96"/>
      <c r="I44" s="71"/>
    </row>
    <row r="45" spans="1:9">
      <c r="A45" s="85">
        <v>210902</v>
      </c>
      <c r="B45" s="88" t="s">
        <v>295</v>
      </c>
      <c r="C45" s="96"/>
      <c r="D45" s="96">
        <f t="shared" si="2"/>
        <v>0</v>
      </c>
      <c r="E45" s="96">
        <f t="shared" si="3"/>
        <v>217250</v>
      </c>
      <c r="F45" s="96">
        <v>217250</v>
      </c>
      <c r="G45" s="96">
        <f t="shared" si="4"/>
        <v>217250</v>
      </c>
      <c r="H45" s="96"/>
      <c r="I45" s="71"/>
    </row>
    <row r="46" spans="1:9" ht="25.5">
      <c r="A46" s="85" t="s">
        <v>296</v>
      </c>
      <c r="B46" s="79" t="s">
        <v>297</v>
      </c>
      <c r="C46" s="96"/>
      <c r="D46" s="96">
        <f t="shared" si="2"/>
        <v>0</v>
      </c>
      <c r="E46" s="96">
        <f t="shared" si="3"/>
        <v>0</v>
      </c>
      <c r="F46" s="96"/>
      <c r="G46" s="96">
        <f t="shared" si="4"/>
        <v>0</v>
      </c>
      <c r="H46" s="96"/>
      <c r="I46" s="71"/>
    </row>
    <row r="47" spans="1:9" ht="25.5">
      <c r="A47" s="85" t="s">
        <v>298</v>
      </c>
      <c r="B47" s="79" t="s">
        <v>299</v>
      </c>
      <c r="C47" s="96"/>
      <c r="D47" s="96">
        <f t="shared" si="2"/>
        <v>0</v>
      </c>
      <c r="E47" s="96">
        <f t="shared" si="3"/>
        <v>0</v>
      </c>
      <c r="F47" s="96"/>
      <c r="G47" s="96">
        <f t="shared" si="4"/>
        <v>0</v>
      </c>
      <c r="H47" s="96"/>
      <c r="I47" s="71"/>
    </row>
    <row r="48" spans="1:9" ht="25.5">
      <c r="A48" s="85" t="s">
        <v>300</v>
      </c>
      <c r="B48" s="79" t="s">
        <v>301</v>
      </c>
      <c r="C48" s="96"/>
      <c r="D48" s="96">
        <f t="shared" si="2"/>
        <v>0</v>
      </c>
      <c r="E48" s="96">
        <f t="shared" si="3"/>
        <v>0</v>
      </c>
      <c r="F48" s="96"/>
      <c r="G48" s="96">
        <f t="shared" si="4"/>
        <v>0</v>
      </c>
      <c r="H48" s="96"/>
      <c r="I48" s="71"/>
    </row>
    <row r="49" spans="1:9" ht="25.5">
      <c r="A49" s="85" t="s">
        <v>302</v>
      </c>
      <c r="B49" s="79" t="s">
        <v>303</v>
      </c>
      <c r="C49" s="96">
        <v>2207790026</v>
      </c>
      <c r="D49" s="96">
        <f>+C49-F49</f>
        <v>32739405</v>
      </c>
      <c r="E49" s="96"/>
      <c r="F49" s="96">
        <v>2175050621</v>
      </c>
      <c r="G49" s="96"/>
      <c r="H49" s="96">
        <f>+F49</f>
        <v>2175050621</v>
      </c>
      <c r="I49" s="71"/>
    </row>
    <row r="50" spans="1:9" ht="38.25">
      <c r="A50" s="85" t="s">
        <v>304</v>
      </c>
      <c r="B50" s="79" t="s">
        <v>305</v>
      </c>
      <c r="C50" s="96">
        <v>139835391</v>
      </c>
      <c r="D50" s="96">
        <f t="shared" si="2"/>
        <v>139835391</v>
      </c>
      <c r="E50" s="96">
        <f t="shared" si="3"/>
        <v>0</v>
      </c>
      <c r="F50" s="96"/>
      <c r="G50" s="96">
        <f t="shared" si="4"/>
        <v>0</v>
      </c>
      <c r="H50" s="96"/>
      <c r="I50" s="71"/>
    </row>
    <row r="51" spans="1:9" ht="25.5">
      <c r="A51" s="85" t="s">
        <v>306</v>
      </c>
      <c r="B51" s="79" t="s">
        <v>307</v>
      </c>
      <c r="C51" s="96">
        <v>722800</v>
      </c>
      <c r="D51" s="96">
        <f t="shared" si="2"/>
        <v>722800</v>
      </c>
      <c r="E51" s="96">
        <f t="shared" si="3"/>
        <v>0</v>
      </c>
      <c r="F51" s="96"/>
      <c r="G51" s="96">
        <f t="shared" si="4"/>
        <v>0</v>
      </c>
      <c r="H51" s="96"/>
      <c r="I51" s="71"/>
    </row>
    <row r="52" spans="1:9">
      <c r="A52" s="85" t="s">
        <v>308</v>
      </c>
      <c r="B52" s="79" t="s">
        <v>309</v>
      </c>
      <c r="C52" s="96"/>
      <c r="D52" s="96">
        <f t="shared" si="2"/>
        <v>0</v>
      </c>
      <c r="E52" s="96">
        <f t="shared" si="3"/>
        <v>0</v>
      </c>
      <c r="F52" s="96"/>
      <c r="G52" s="96">
        <f t="shared" si="4"/>
        <v>0</v>
      </c>
      <c r="H52" s="96"/>
      <c r="I52" s="71"/>
    </row>
    <row r="53" spans="1:9">
      <c r="A53" s="85" t="s">
        <v>310</v>
      </c>
      <c r="B53" s="79" t="s">
        <v>311</v>
      </c>
      <c r="C53" s="96"/>
      <c r="D53" s="96">
        <f t="shared" si="2"/>
        <v>0</v>
      </c>
      <c r="E53" s="96">
        <f t="shared" si="3"/>
        <v>0</v>
      </c>
      <c r="F53" s="96"/>
      <c r="G53" s="96">
        <f t="shared" si="4"/>
        <v>0</v>
      </c>
      <c r="H53" s="96"/>
      <c r="I53" s="71"/>
    </row>
    <row r="54" spans="1:9">
      <c r="A54" s="85" t="s">
        <v>312</v>
      </c>
      <c r="B54" s="79" t="s">
        <v>313</v>
      </c>
      <c r="C54" s="96"/>
      <c r="D54" s="96">
        <f t="shared" si="2"/>
        <v>0</v>
      </c>
      <c r="E54" s="96">
        <f t="shared" si="3"/>
        <v>0</v>
      </c>
      <c r="F54" s="96"/>
      <c r="G54" s="96">
        <f t="shared" si="4"/>
        <v>0</v>
      </c>
      <c r="H54" s="96"/>
      <c r="I54" s="71"/>
    </row>
    <row r="55" spans="1:9">
      <c r="A55" s="85" t="s">
        <v>314</v>
      </c>
      <c r="B55" s="79" t="s">
        <v>315</v>
      </c>
      <c r="C55" s="96"/>
      <c r="D55" s="96">
        <f t="shared" si="2"/>
        <v>0</v>
      </c>
      <c r="E55" s="96">
        <f t="shared" si="3"/>
        <v>0</v>
      </c>
      <c r="F55" s="96"/>
      <c r="G55" s="96">
        <f t="shared" si="4"/>
        <v>0</v>
      </c>
      <c r="H55" s="96"/>
      <c r="I55" s="71"/>
    </row>
    <row r="56" spans="1:9">
      <c r="A56" s="89"/>
      <c r="B56" s="74"/>
      <c r="C56" s="99"/>
      <c r="D56" s="99"/>
      <c r="E56" s="99"/>
      <c r="F56" s="99"/>
      <c r="G56" s="99"/>
      <c r="H56" s="99"/>
      <c r="I56" s="75"/>
    </row>
    <row r="57" spans="1:9">
      <c r="A57" s="89"/>
      <c r="B57" s="74"/>
      <c r="C57" s="99"/>
      <c r="D57" s="99"/>
      <c r="E57" s="99"/>
      <c r="F57" s="99"/>
      <c r="G57" s="99"/>
      <c r="H57" s="99"/>
      <c r="I57" s="75"/>
    </row>
    <row r="58" spans="1:9">
      <c r="A58" s="90"/>
      <c r="B58" s="91"/>
      <c r="C58" s="94"/>
      <c r="D58" s="94"/>
      <c r="E58" s="94"/>
      <c r="F58" s="94"/>
      <c r="G58" s="100"/>
      <c r="H58" s="100"/>
    </row>
    <row r="59" spans="1:9">
      <c r="A59" s="93"/>
      <c r="B59" s="93" t="s">
        <v>158</v>
      </c>
      <c r="C59" s="94"/>
      <c r="D59" s="94"/>
      <c r="E59" s="94"/>
      <c r="F59" s="94"/>
      <c r="G59" s="94"/>
      <c r="H59" s="94"/>
    </row>
    <row r="60" spans="1:9">
      <c r="A60" s="93"/>
      <c r="B60" s="93" t="s">
        <v>319</v>
      </c>
      <c r="C60" s="94"/>
      <c r="D60" s="94"/>
      <c r="E60" s="94"/>
      <c r="F60" s="94"/>
      <c r="G60" s="55" t="s">
        <v>182</v>
      </c>
      <c r="H60" s="100"/>
    </row>
    <row r="61" spans="1:9">
      <c r="A61" s="93"/>
      <c r="B61" s="93"/>
      <c r="C61" s="94"/>
      <c r="D61" s="94"/>
      <c r="E61" s="94"/>
      <c r="F61" s="100"/>
      <c r="G61" s="100"/>
      <c r="H61" s="100"/>
    </row>
    <row r="62" spans="1:9">
      <c r="A62" s="93"/>
      <c r="B62" s="93" t="s">
        <v>159</v>
      </c>
      <c r="C62" s="94"/>
      <c r="D62" s="94"/>
      <c r="E62" s="94"/>
      <c r="F62" s="100"/>
      <c r="G62" s="100"/>
      <c r="H62" s="100"/>
    </row>
    <row r="63" spans="1:9">
      <c r="A63" s="93"/>
      <c r="B63" s="93" t="s">
        <v>183</v>
      </c>
      <c r="C63" s="101"/>
      <c r="D63" s="101"/>
      <c r="E63" s="101"/>
      <c r="F63" s="94"/>
      <c r="G63" s="55" t="s">
        <v>184</v>
      </c>
      <c r="H63" s="101"/>
      <c r="I63" s="92"/>
    </row>
    <row r="64" spans="1:9">
      <c r="A64" s="93"/>
      <c r="B64" s="93"/>
      <c r="C64" s="94"/>
      <c r="D64" s="94"/>
      <c r="E64" s="94"/>
      <c r="F64" s="94"/>
      <c r="G64" s="100"/>
      <c r="H64" s="100"/>
      <c r="I64" s="76"/>
    </row>
    <row r="65" spans="1:9">
      <c r="A65" s="93"/>
      <c r="B65" s="93" t="s">
        <v>160</v>
      </c>
      <c r="C65" s="101"/>
      <c r="D65" s="101"/>
      <c r="E65" s="101"/>
      <c r="F65" s="94"/>
      <c r="G65" s="101"/>
      <c r="H65" s="101"/>
      <c r="I65" s="92"/>
    </row>
    <row r="66" spans="1:9">
      <c r="A66" s="93"/>
      <c r="B66" s="93" t="s">
        <v>185</v>
      </c>
      <c r="C66" s="94"/>
      <c r="D66" s="94"/>
      <c r="E66" s="94"/>
      <c r="F66" s="94"/>
      <c r="G66" s="55" t="s">
        <v>186</v>
      </c>
      <c r="H66" s="94"/>
      <c r="I66" s="77"/>
    </row>
    <row r="67" spans="1:9">
      <c r="A67" s="93"/>
      <c r="B67" s="93"/>
      <c r="C67" s="101"/>
      <c r="D67" s="101"/>
      <c r="E67" s="101"/>
      <c r="F67" s="101"/>
      <c r="G67" s="94"/>
      <c r="H67" s="94"/>
      <c r="I67" s="77"/>
    </row>
    <row r="68" spans="1:9">
      <c r="A68" s="93"/>
      <c r="B68" s="93" t="s">
        <v>161</v>
      </c>
      <c r="C68" s="94"/>
      <c r="D68" s="94"/>
      <c r="E68" s="94"/>
      <c r="F68" s="94"/>
      <c r="G68" s="94"/>
      <c r="H68" s="94"/>
      <c r="I68" s="77"/>
    </row>
    <row r="69" spans="1:9">
      <c r="A69" s="93"/>
      <c r="B69" s="93" t="s">
        <v>187</v>
      </c>
      <c r="C69" s="101"/>
      <c r="D69" s="101"/>
      <c r="E69" s="94"/>
      <c r="F69" s="101"/>
      <c r="G69" s="55" t="s">
        <v>188</v>
      </c>
      <c r="H69" s="101"/>
      <c r="I69" s="77"/>
    </row>
    <row r="70" spans="1:9">
      <c r="B70" s="77"/>
      <c r="C70" s="94"/>
      <c r="D70" s="94"/>
      <c r="E70" s="94"/>
      <c r="F70" s="94"/>
      <c r="G70" s="94"/>
      <c r="H70" s="94"/>
      <c r="I70" s="77"/>
    </row>
    <row r="71" spans="1:9">
      <c r="B71" s="77"/>
      <c r="C71" s="94"/>
      <c r="D71" s="94"/>
      <c r="E71" s="94"/>
      <c r="F71" s="94"/>
      <c r="G71" s="94"/>
      <c r="H71" s="94"/>
      <c r="I71" s="77"/>
    </row>
    <row r="72" spans="1:9">
      <c r="B72" s="77"/>
      <c r="C72" s="94"/>
      <c r="D72" s="94"/>
      <c r="E72" s="94"/>
      <c r="F72" s="94"/>
      <c r="G72" s="94"/>
      <c r="H72" s="94"/>
      <c r="I72" s="77"/>
    </row>
    <row r="73" spans="1:9">
      <c r="B73" s="77"/>
      <c r="C73" s="94"/>
      <c r="D73" s="94"/>
      <c r="E73" s="94"/>
      <c r="F73" s="94"/>
      <c r="G73" s="94"/>
      <c r="H73" s="94"/>
      <c r="I73" s="77"/>
    </row>
    <row r="74" spans="1:9">
      <c r="B74" s="77"/>
      <c r="C74" s="94"/>
      <c r="D74" s="94"/>
      <c r="E74" s="94"/>
      <c r="F74" s="94"/>
      <c r="G74" s="94"/>
      <c r="H74" s="94"/>
      <c r="I74" s="77"/>
    </row>
    <row r="75" spans="1:9">
      <c r="B75" s="77"/>
      <c r="C75" s="94"/>
      <c r="D75" s="94"/>
      <c r="E75" s="94"/>
      <c r="F75" s="94"/>
      <c r="G75" s="94"/>
      <c r="H75" s="94"/>
      <c r="I75" s="77"/>
    </row>
    <row r="76" spans="1:9">
      <c r="B76" s="77"/>
      <c r="C76" s="94"/>
      <c r="D76" s="94"/>
      <c r="E76" s="94"/>
      <c r="F76" s="94"/>
      <c r="G76" s="94"/>
      <c r="H76" s="94"/>
      <c r="I76" s="77"/>
    </row>
    <row r="77" spans="1:9">
      <c r="B77" s="77"/>
      <c r="C77" s="94"/>
      <c r="D77" s="94"/>
      <c r="E77" s="94"/>
      <c r="F77" s="94"/>
      <c r="G77" s="94"/>
      <c r="H77" s="94"/>
      <c r="I77" s="77"/>
    </row>
    <row r="78" spans="1:9">
      <c r="B78" s="77"/>
      <c r="C78" s="94"/>
      <c r="D78" s="94"/>
      <c r="E78" s="94"/>
      <c r="F78" s="94"/>
      <c r="G78" s="94"/>
      <c r="H78" s="94"/>
      <c r="I78" s="77"/>
    </row>
    <row r="79" spans="1:9">
      <c r="B79" s="77"/>
      <c r="C79" s="94"/>
      <c r="D79" s="94"/>
      <c r="E79" s="94"/>
      <c r="F79" s="94"/>
      <c r="G79" s="94"/>
      <c r="H79" s="94"/>
      <c r="I79" s="77"/>
    </row>
    <row r="80" spans="1:9">
      <c r="B80" s="77"/>
      <c r="C80" s="94"/>
      <c r="D80" s="94"/>
      <c r="E80" s="94"/>
      <c r="F80" s="94"/>
      <c r="G80" s="94"/>
      <c r="H80" s="94"/>
      <c r="I80" s="77"/>
    </row>
    <row r="81" spans="2:9">
      <c r="B81" s="77"/>
      <c r="C81" s="94"/>
      <c r="D81" s="94"/>
      <c r="E81" s="94"/>
      <c r="F81" s="94"/>
      <c r="G81" s="94"/>
      <c r="H81" s="94"/>
      <c r="I81" s="77"/>
    </row>
    <row r="82" spans="2:9">
      <c r="B82" s="77"/>
      <c r="C82" s="94"/>
      <c r="D82" s="94"/>
      <c r="E82" s="94"/>
      <c r="F82" s="94"/>
      <c r="G82" s="94"/>
      <c r="H82" s="94"/>
      <c r="I82" s="77"/>
    </row>
    <row r="83" spans="2:9">
      <c r="B83" s="77"/>
      <c r="C83" s="94"/>
      <c r="D83" s="94"/>
      <c r="E83" s="94"/>
      <c r="F83" s="94"/>
      <c r="G83" s="94"/>
      <c r="H83" s="94"/>
      <c r="I83" s="77"/>
    </row>
    <row r="84" spans="2:9">
      <c r="B84" s="77"/>
      <c r="C84" s="94"/>
      <c r="D84" s="94"/>
      <c r="E84" s="94"/>
      <c r="F84" s="94"/>
      <c r="G84" s="94"/>
      <c r="H84" s="94"/>
      <c r="I84" s="77"/>
    </row>
    <row r="85" spans="2:9">
      <c r="B85" s="77"/>
      <c r="C85" s="94"/>
      <c r="D85" s="94"/>
      <c r="E85" s="94"/>
      <c r="F85" s="94"/>
      <c r="G85" s="94"/>
      <c r="H85" s="94"/>
      <c r="I85" s="77"/>
    </row>
    <row r="86" spans="2:9">
      <c r="B86" s="77"/>
      <c r="C86" s="94"/>
      <c r="D86" s="94"/>
      <c r="E86" s="94"/>
      <c r="F86" s="94"/>
      <c r="G86" s="94"/>
      <c r="H86" s="94"/>
      <c r="I86" s="77"/>
    </row>
    <row r="87" spans="2:9">
      <c r="B87" s="77"/>
      <c r="C87" s="94"/>
      <c r="D87" s="94"/>
      <c r="E87" s="94"/>
      <c r="F87" s="94"/>
      <c r="G87" s="94"/>
      <c r="H87" s="94"/>
      <c r="I87" s="77"/>
    </row>
  </sheetData>
  <mergeCells count="6">
    <mergeCell ref="B1:I1"/>
    <mergeCell ref="A3:B3"/>
    <mergeCell ref="C3:C4"/>
    <mergeCell ref="D3:D4"/>
    <mergeCell ref="E3:E4"/>
    <mergeCell ref="F3:I3"/>
  </mergeCells>
  <pageMargins left="0.70866141732283472" right="0.51181102362204722" top="0.35433070866141736" bottom="0.35433070866141736" header="0.31496062992125984" footer="0.31496062992125984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үндсэн 03</vt:lpstr>
      <vt:lpstr>нэмэлт 03</vt:lpstr>
      <vt:lpstr>өр ав</vt:lpstr>
      <vt:lpstr>өр авлага нэгтгэл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2015-04-08T00:12:14Z</cp:lastPrinted>
  <dcterms:created xsi:type="dcterms:W3CDTF">2015-02-03T12:04:18Z</dcterms:created>
  <dcterms:modified xsi:type="dcterms:W3CDTF">2015-05-06T00:20:21Z</dcterms:modified>
</cp:coreProperties>
</file>