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05" windowWidth="10515" windowHeight="10815"/>
  </bookViews>
  <sheets>
    <sheet name="өр ав" sheetId="3" r:id="rId1"/>
    <sheet name="өр авлага нэгтгэл" sheetId="8" r:id="rId2"/>
    <sheet name="07 сар мэдээ" sheetId="11" r:id="rId3"/>
  </sheets>
  <calcPr calcId="144525"/>
</workbook>
</file>

<file path=xl/calcChain.xml><?xml version="1.0" encoding="utf-8"?>
<calcChain xmlns="http://schemas.openxmlformats.org/spreadsheetml/2006/main">
  <c r="C82" i="11" l="1"/>
  <c r="C81" i="11"/>
  <c r="C14" i="11"/>
  <c r="C13" i="11"/>
  <c r="C12" i="11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" i="3"/>
  <c r="E6" i="8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C5" i="3"/>
  <c r="F49" i="8" l="1"/>
  <c r="D50" i="8"/>
  <c r="H49" i="8"/>
  <c r="E11" i="3" l="1"/>
  <c r="E49" i="3" l="1"/>
  <c r="A8" i="3" l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7" i="3"/>
  <c r="E8" i="11" l="1"/>
  <c r="E10" i="11"/>
  <c r="E12" i="11"/>
  <c r="E13" i="11"/>
  <c r="E20" i="11"/>
  <c r="E21" i="11"/>
  <c r="E22" i="11"/>
  <c r="E23" i="11"/>
  <c r="E25" i="11"/>
  <c r="E26" i="11"/>
  <c r="E27" i="11"/>
  <c r="E28" i="11"/>
  <c r="E29" i="11"/>
  <c r="E31" i="11"/>
  <c r="E32" i="11"/>
  <c r="E33" i="11"/>
  <c r="E34" i="11"/>
  <c r="E36" i="11"/>
  <c r="E37" i="11"/>
  <c r="E38" i="11"/>
  <c r="E39" i="11"/>
  <c r="E40" i="11"/>
  <c r="E42" i="11"/>
  <c r="E43" i="11"/>
  <c r="E44" i="11"/>
  <c r="E46" i="11"/>
  <c r="E47" i="11"/>
  <c r="E48" i="11"/>
  <c r="E49" i="11"/>
  <c r="E51" i="11"/>
  <c r="E52" i="11"/>
  <c r="E53" i="11"/>
  <c r="E55" i="11"/>
  <c r="E56" i="11"/>
  <c r="E57" i="11"/>
  <c r="E58" i="11"/>
  <c r="E59" i="11"/>
  <c r="E60" i="11"/>
  <c r="E61" i="11"/>
  <c r="E62" i="11"/>
  <c r="E64" i="11"/>
  <c r="E65" i="11"/>
  <c r="E68" i="11"/>
  <c r="E70" i="11"/>
  <c r="E71" i="11"/>
  <c r="E72" i="11"/>
  <c r="E73" i="11"/>
  <c r="E74" i="11"/>
  <c r="E76" i="11"/>
  <c r="E77" i="11"/>
  <c r="D8" i="11"/>
  <c r="D10" i="11"/>
  <c r="D12" i="11"/>
  <c r="D13" i="11"/>
  <c r="D14" i="11"/>
  <c r="D20" i="11"/>
  <c r="D21" i="11"/>
  <c r="D22" i="11"/>
  <c r="D23" i="11"/>
  <c r="D25" i="11"/>
  <c r="D26" i="11"/>
  <c r="D27" i="11"/>
  <c r="D28" i="11"/>
  <c r="D29" i="11"/>
  <c r="D31" i="11"/>
  <c r="D32" i="11"/>
  <c r="D33" i="11"/>
  <c r="D34" i="11"/>
  <c r="D36" i="11"/>
  <c r="D37" i="11"/>
  <c r="D38" i="11"/>
  <c r="D39" i="11"/>
  <c r="D40" i="11"/>
  <c r="D42" i="11"/>
  <c r="D43" i="11"/>
  <c r="D44" i="11"/>
  <c r="D46" i="11"/>
  <c r="D47" i="11"/>
  <c r="D48" i="11"/>
  <c r="D49" i="11"/>
  <c r="D51" i="11"/>
  <c r="D52" i="11"/>
  <c r="D53" i="11"/>
  <c r="D55" i="11"/>
  <c r="D56" i="11"/>
  <c r="D57" i="11"/>
  <c r="D58" i="11"/>
  <c r="D59" i="11"/>
  <c r="D60" i="11"/>
  <c r="D61" i="11"/>
  <c r="D62" i="11"/>
  <c r="D64" i="11"/>
  <c r="D65" i="11"/>
  <c r="D68" i="11"/>
  <c r="D70" i="11"/>
  <c r="D71" i="11"/>
  <c r="D72" i="11"/>
  <c r="D73" i="11"/>
  <c r="D74" i="11"/>
  <c r="D76" i="11"/>
  <c r="D77" i="11"/>
  <c r="B85" i="11"/>
  <c r="B75" i="11"/>
  <c r="B69" i="11"/>
  <c r="B67" i="11"/>
  <c r="B63" i="11"/>
  <c r="B54" i="11"/>
  <c r="B50" i="11"/>
  <c r="B45" i="11"/>
  <c r="B41" i="11"/>
  <c r="B35" i="11"/>
  <c r="B30" i="11"/>
  <c r="B24" i="11"/>
  <c r="B19" i="11"/>
  <c r="B11" i="11"/>
  <c r="B9" i="11"/>
  <c r="B7" i="11"/>
  <c r="B6" i="11" l="1"/>
  <c r="B66" i="11"/>
  <c r="B18" i="11"/>
  <c r="B17" i="11" l="1"/>
  <c r="B16" i="11" s="1"/>
  <c r="B15" i="11" s="1"/>
  <c r="C85" i="11" l="1"/>
  <c r="C83" i="11"/>
  <c r="F7" i="8"/>
  <c r="D51" i="8"/>
  <c r="D52" i="8"/>
  <c r="D53" i="8"/>
  <c r="D54" i="8"/>
  <c r="D55" i="8"/>
  <c r="C75" i="11" l="1"/>
  <c r="C69" i="11"/>
  <c r="C67" i="11"/>
  <c r="C63" i="11"/>
  <c r="C54" i="11"/>
  <c r="C50" i="11"/>
  <c r="C45" i="11"/>
  <c r="C41" i="11"/>
  <c r="C35" i="11"/>
  <c r="C30" i="11"/>
  <c r="C24" i="11"/>
  <c r="C19" i="11"/>
  <c r="C11" i="11"/>
  <c r="C9" i="11"/>
  <c r="C7" i="11"/>
  <c r="E75" i="11" l="1"/>
  <c r="D75" i="11"/>
  <c r="E69" i="11"/>
  <c r="D69" i="11"/>
  <c r="D67" i="11"/>
  <c r="E67" i="11"/>
  <c r="E63" i="11"/>
  <c r="D63" i="11"/>
  <c r="E54" i="11"/>
  <c r="D54" i="11"/>
  <c r="D50" i="11"/>
  <c r="E50" i="11"/>
  <c r="E45" i="11"/>
  <c r="D45" i="11"/>
  <c r="E41" i="11"/>
  <c r="D41" i="11"/>
  <c r="D35" i="11"/>
  <c r="E35" i="11"/>
  <c r="D30" i="11"/>
  <c r="E30" i="11"/>
  <c r="D24" i="11"/>
  <c r="E24" i="11"/>
  <c r="E19" i="11"/>
  <c r="D19" i="11"/>
  <c r="E11" i="11"/>
  <c r="D11" i="11"/>
  <c r="D9" i="11"/>
  <c r="E9" i="11"/>
  <c r="E7" i="11"/>
  <c r="D7" i="11"/>
  <c r="C6" i="11"/>
  <c r="C66" i="11"/>
  <c r="C18" i="11"/>
  <c r="E66" i="11" l="1"/>
  <c r="D66" i="11"/>
  <c r="E18" i="11"/>
  <c r="D18" i="11"/>
  <c r="E6" i="11"/>
  <c r="D6" i="11"/>
  <c r="C17" i="11"/>
  <c r="E17" i="11" l="1"/>
  <c r="D17" i="11"/>
  <c r="C16" i="11"/>
  <c r="C15" i="11" l="1"/>
  <c r="C78" i="11" s="1"/>
  <c r="E16" i="11"/>
  <c r="D16" i="11"/>
  <c r="E15" i="11" l="1"/>
  <c r="D15" i="11"/>
  <c r="C79" i="11"/>
  <c r="E46" i="8" l="1"/>
  <c r="E47" i="8"/>
  <c r="E48" i="8"/>
  <c r="E49" i="8"/>
  <c r="E51" i="8"/>
  <c r="E52" i="8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9" i="8"/>
  <c r="G6" i="8" l="1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53" i="8"/>
  <c r="E54" i="8"/>
  <c r="E55" i="8"/>
  <c r="E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9" i="8"/>
  <c r="H7" i="8"/>
  <c r="G7" i="8"/>
  <c r="I7" i="8"/>
  <c r="D7" i="8" l="1"/>
  <c r="E7" i="8"/>
</calcChain>
</file>

<file path=xl/sharedStrings.xml><?xml version="1.0" encoding="utf-8"?>
<sst xmlns="http://schemas.openxmlformats.org/spreadsheetml/2006/main" count="320" uniqueCount="302">
  <si>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</si>
  <si>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</si>
  <si>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</si>
  <si>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</si>
  <si>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Автобааз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</si>
  <si>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</si>
  <si>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</si>
  <si>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</si>
  <si>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</si>
  <si>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</si>
  <si>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</si>
  <si>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Замын-Үүд</t>
  </si>
  <si>
    <t>Дорнод</t>
  </si>
  <si>
    <t>Дундговь</t>
  </si>
  <si>
    <t>Завхан</t>
  </si>
  <si>
    <t>Өвөрхангай</t>
  </si>
  <si>
    <t>Хархорин</t>
  </si>
  <si>
    <t>Өмнөговь</t>
  </si>
  <si>
    <t>Сүхбаатар</t>
  </si>
  <si>
    <t>Сэлэнгэ</t>
  </si>
  <si>
    <t>Мандал</t>
  </si>
  <si>
    <t>Сайхан</t>
  </si>
  <si>
    <t>Төв</t>
  </si>
  <si>
    <t>Увс</t>
  </si>
  <si>
    <t>Ховд</t>
  </si>
  <si>
    <t>Хөвсгөл</t>
  </si>
  <si>
    <t>Хэнтий</t>
  </si>
  <si>
    <t>Дархан-Уул</t>
  </si>
  <si>
    <t>Орхон</t>
  </si>
  <si>
    <t>Говьсүмбэр</t>
  </si>
  <si>
    <t>Мөнгөн хөрөнгийн 2015 оны 01 -р сарын 01-ний үлдэгдэл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</si>
  <si>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</si>
  <si>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</si>
  <si>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</si>
  <si>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</si>
  <si>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</si>
  <si>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</si>
  <si>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</si>
  <si>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</si>
  <si>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</si>
  <si>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</si>
  <si>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</si>
  <si>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</si>
  <si>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</si>
  <si>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</si>
  <si>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</si>
  <si>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</si>
  <si>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Гэрээт алба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</si>
  <si>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</si>
  <si>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</si>
  <si>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</si>
  <si>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</si>
  <si>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</si>
  <si>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ЦАГДААГИЙН ЕРӨНХИЙ ГАЗАР</t>
  </si>
  <si>
    <t>ЦЕГ-ЫН ЕРӨНХИЙ НЯГТЛАН БОДОГЧ, ЦАГДААГИЙН ХОШУУЧ</t>
  </si>
  <si>
    <t>Н.АЛТАНСҮХ</t>
  </si>
  <si>
    <t>САНХҮҮГИЙН АХЛАХ МЭРГЭЖИЛТЭН, ЦАГДААГИЙН ДЭСЛЭГЧ</t>
  </si>
  <si>
    <t>Б.ЭНХТУЯА</t>
  </si>
  <si>
    <t>ХУУЛЬ ЗҮЙН ЯАМНЫ ТӨРИЙН САНГИЙН МЭРГЭЖИЛТЭН</t>
  </si>
  <si>
    <t>Хамтын ажиллагааны газар</t>
  </si>
  <si>
    <t>Дадлага сургалтын төв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</si>
  <si>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</si>
  <si>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</si>
  <si>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</si>
  <si>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</si>
  <si>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</si>
  <si>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</si>
  <si>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</si>
  <si>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</si>
  <si>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</si>
  <si>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</si>
  <si>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</si>
  <si>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</si>
  <si>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</si>
  <si>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</si>
  <si>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</si>
  <si>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Хичээл үйлдэрлэлийн дадлага</t>
  </si>
  <si>
    <t>Эдийн засгийн ангилал код</t>
  </si>
  <si>
    <t>Õàñàõ: òóõàéí ñàðä òºëºãäñºí ºãëºã, àâëàãà</t>
  </si>
  <si>
    <t>Íýìýõ: òóõàéí ñàðä øèíýýð ¿¿ññýí ºãëºã, àâëàãà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</si>
  <si>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</si>
  <si>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</si>
  <si>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</si>
  <si>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</si>
  <si>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</si>
  <si>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</si>
  <si>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</si>
  <si>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</si>
  <si>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</si>
  <si>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</si>
  <si>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</si>
  <si>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</si>
  <si>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</si>
  <si>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</si>
  <si>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</si>
  <si>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</si>
  <si>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</si>
  <si>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</si>
  <si>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</si>
  <si>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</si>
  <si>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</si>
  <si>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</si>
  <si>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</si>
  <si>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</si>
  <si>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</si>
  <si>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</si>
  <si>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</si>
  <si>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</si>
  <si>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</si>
  <si>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</si>
  <si>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</si>
  <si>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</si>
  <si>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</si>
  <si>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</si>
  <si>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</si>
  <si>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</si>
  <si>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</si>
  <si>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</si>
  <si>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</si>
  <si>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</si>
  <si>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</si>
  <si>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</si>
  <si>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</si>
  <si>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</si>
  <si>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</si>
  <si>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</si>
  <si>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</si>
  <si>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</si>
  <si>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</si>
  <si>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</si>
  <si>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</si>
  <si>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</si>
  <si>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</si>
  <si>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</si>
  <si>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</si>
  <si>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</si>
  <si>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</si>
  <si>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</si>
  <si>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</si>
  <si>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</si>
  <si>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</si>
  <si>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</si>
  <si>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</si>
  <si>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</si>
  <si>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</si>
  <si>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</si>
  <si>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</si>
  <si>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</si>
  <si>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</si>
  <si>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</si>
  <si>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</si>
  <si>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</si>
  <si>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</si>
  <si>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</si>
  <si>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</si>
  <si>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</si>
  <si>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</si>
  <si>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</si>
  <si>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</si>
  <si>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</si>
  <si>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</si>
  <si>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</si>
  <si>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</si>
  <si>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</si>
  <si>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</si>
  <si>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</si>
  <si>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</si>
  <si>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</si>
  <si>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</si>
  <si>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</si>
  <si>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</si>
  <si>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</si>
  <si>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</si>
  <si>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</si>
  <si>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</si>
  <si>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</si>
  <si>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</si>
  <si>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</si>
  <si>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</si>
  <si>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</si>
  <si>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Баянзүрх дүүргийн цагдаагийн 1- хэлтэс</t>
  </si>
  <si>
    <t>Баянзүрх дүүргийн цагдаагийн 2- хэлтэс</t>
  </si>
  <si>
    <t>Баянзүрх дүүргийн цагдаагийн 3- хэлтэс</t>
  </si>
  <si>
    <t>Сүхбаатар дүүргийн цагдаагийн 1-р хэлтэс</t>
  </si>
  <si>
    <t>Сүхбаатар дүүргийн цагдаагийн 2-р хэлтэс</t>
  </si>
  <si>
    <t>Сонгинохайрхан дүүргийн цагдаагийн 1-р хэлтэс</t>
  </si>
  <si>
    <t>Сонгинохайрхан дүүргийн цагдаагийн 2-р хэлтэс</t>
  </si>
  <si>
    <t>Сонгинохайрхан дүүргийн цагдаагийн 3-р хэлтэс</t>
  </si>
  <si>
    <t>Баянгол дүүргийн цагдаагийн 1-р хэлтэс</t>
  </si>
  <si>
    <t>Баянгол дүүргийн цагдаагийн 2-р хэлтэс</t>
  </si>
  <si>
    <t>Хан-уул дүүргийн цагдаагийн 2-р хэлтэс</t>
  </si>
  <si>
    <t>Хан-уул дүүргийн цагдаагийн 1-р хэлтэс</t>
  </si>
  <si>
    <t>Чингэлтэй дүүргийн цагдаагийн 1-р хэлтэс</t>
  </si>
  <si>
    <t>Чингэлтэй дүүргийн цагдаагийн 2-р хэлтэс</t>
  </si>
  <si>
    <t>Нийслэлийн 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</si>
  <si>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</si>
  <si>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</si>
  <si>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</si>
  <si>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</si>
  <si>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төв</t>
  </si>
  <si>
    <t>ОНАБХ хамгаалалтын 2-р газар</t>
  </si>
  <si>
    <t>Холбоо хэлтэс</t>
  </si>
  <si>
    <t>ОНАБХ хамгаалалтын 3-р газар</t>
  </si>
  <si>
    <t>Төмөр замын цагдаагийн хэлтэс</t>
  </si>
  <si>
    <t>Дэмжлэг үзүүлэх газар</t>
  </si>
  <si>
    <t>ОНАБХ хамгаалалтын 1-р газар</t>
  </si>
  <si>
    <t>Санхүү хангамжийн газар</t>
  </si>
  <si>
    <t>Сүүж-уул сэргээн засах сувилал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</si>
  <si>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</si>
  <si>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</si>
  <si>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</si>
  <si>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</si>
  <si>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</si>
  <si>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</si>
  <si>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Унаа хоолны Хєнгєлєлт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</si>
  <si>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</si>
  <si>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</si>
  <si>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</si>
  <si>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</si>
  <si>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</si>
  <si>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</si>
  <si>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</si>
  <si>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</si>
  <si>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</si>
  <si>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</si>
  <si>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</si>
  <si>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</si>
  <si>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</si>
  <si>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</si>
  <si>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</si>
  <si>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</si>
  <si>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Ном, хэвлэл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</si>
  <si>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</si>
  <si>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</si>
  <si>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</si>
  <si>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</si>
  <si>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</si>
  <si>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</si>
  <si>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</si>
  <si>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Тавилга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</si>
  <si>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</si>
  <si>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</si>
  <si>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</si>
  <si>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Гадаад албан томилолт</t>
  </si>
  <si>
    <t xml:space="preserve">                                          Дотоод албан томилолт</t>
  </si>
  <si>
    <t xml:space="preserve">                                          Зочин тєлєєлєгч хїлээн авах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</si>
  <si>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</si>
  <si>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</si>
  <si>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Аудит, баталгаажуулалт, зэрэглэл тогтоох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</si>
  <si>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</si>
  <si>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</si>
  <si>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</si>
  <si>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</si>
  <si>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</si>
  <si>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</si>
  <si>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</si>
  <si>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</si>
  <si>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</si>
  <si>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</si>
  <si>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</si>
  <si>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</si>
  <si>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</si>
  <si>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</si>
  <si>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Тєрєєс иргэдэд олгох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</si>
  <si>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</si>
  <si>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</si>
  <si>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                    Нэг удаагийн тэтгэмж, шагнал урамшуулал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</si>
  <si>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</si>
  <si>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</si>
  <si>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</si>
  <si>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</si>
  <si>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</si>
  <si>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</si>
  <si>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</si>
  <si>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</si>
  <si>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</si>
  <si>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</si>
  <si>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</si>
  <si>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</si>
  <si>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</si>
  <si>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</si>
  <si>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</si>
  <si>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</si>
  <si>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</si>
  <si>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</si>
  <si>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</si>
  <si>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Мөнгөн хөрөнгийн 2015 оны 06 -р сарын 30-ний үлдэгдэл</t>
  </si>
  <si>
    <t>Тээврийн хэрэгсэлийн татвар</t>
  </si>
  <si>
    <t>Норм хувцас зөөлөн эдлэл</t>
  </si>
  <si>
    <r>
      <t>2015 îíû</t>
    </r>
    <r>
      <rPr>
        <b/>
        <sz val="8"/>
        <rFont val="Arial Mon"/>
        <family val="2"/>
      </rPr>
      <t xml:space="preserve"> 06</t>
    </r>
    <r>
      <rPr>
        <sz val="8"/>
        <rFont val="Arial Mon"/>
        <family val="2"/>
      </rPr>
      <t>-ð ñàðûí ýõíèé ¿ëäýãäýë</t>
    </r>
  </si>
  <si>
    <t>2015 îíû 06-ð ñàðûí ýöñèéí ¿ëäýãäýë</t>
  </si>
  <si>
    <t>ТАНИЛЦСАН:</t>
  </si>
  <si>
    <t>ЦЕГ-ЫН САНХҮҮ, ХАНГАМЖИЙН ГАЗРЫН ДАРГА, ДЭД КОМИССАР</t>
  </si>
  <si>
    <t>Д.АМАРСАЙХАН</t>
  </si>
  <si>
    <t>ЦЕГ-ЫН САНХҮҮ, ХАНГАМЖИЙН ДАРГА, ДЭД КОМИССАР</t>
  </si>
  <si>
    <t>ЦЕГ-ЫН ТӨВЛӨРСӨН ТӨСВИЙН ГҮЙЦЭТГЭЛИЙН 2015 ОНЫ ЭХНИЙ                                                                                             07 САРЫН НЭГТГЭСЭН МЭДЭЭ</t>
  </si>
  <si>
    <t>баян-өлгий</t>
  </si>
  <si>
    <t>ЦАГДААГИЙН ЕРӨНХИЙ ГАЗРЫН 2015 ОНЫ 07 САРЫН ТӨСВИЙН ГҮЙЦЭТГЭЛИЙН ӨР, АВЛАГЫН НЭГТГЭСЭН МЭДЭЭ</t>
  </si>
  <si>
    <t>Хүч спорт хороо</t>
  </si>
  <si>
    <t>Цагдаагийн ерөнхий газрын 2015 оны 07 дугаар сарын аâëàãà, ºãëºãèéí äýëãýðýíã¿é ìýäýý</t>
  </si>
  <si>
    <t>н.Базаргүр</t>
  </si>
  <si>
    <t>н.БАЗАРГҮР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</si>
</sst>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i/>
      <sz val="8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0"/>
      <name val="Arial Mon"/>
      <family val="2"/>
    </font>
    <font>
      <sz val="8"/>
      <color theme="0"/>
      <name val="Arial Mon"/>
      <family val="2"/>
    </font>
    <font>
      <sz val="11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/>
    <xf numFmtId="0" fontId="11" fillId="0" borderId="0"/>
  </cellStyleXfs>
  <cellXfs count="98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4" fillId="0" borderId="0" xfId="0" applyFont="1" applyAlignment="1"/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6" fillId="0" borderId="0" xfId="0" applyFont="1"/>
    <xf numFmtId="43" fontId="3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horizontal="left"/>
    </xf>
    <xf numFmtId="0" fontId="5" fillId="0" borderId="1" xfId="2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5" fillId="0" borderId="0" xfId="2" applyFont="1" applyBorder="1"/>
    <xf numFmtId="164" fontId="5" fillId="0" borderId="0" xfId="1" applyNumberFormat="1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7" fillId="0" borderId="1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6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5" fillId="0" borderId="1" xfId="3" applyFont="1" applyBorder="1" applyAlignment="1">
      <alignment wrapText="1"/>
    </xf>
    <xf numFmtId="0" fontId="5" fillId="0" borderId="1" xfId="2" applyFont="1" applyBorder="1" applyAlignment="1">
      <alignment horizontal="center" vertical="center"/>
    </xf>
    <xf numFmtId="0" fontId="5" fillId="0" borderId="1" xfId="3" applyFont="1" applyBorder="1" applyAlignment="1">
      <alignment horizontal="left" wrapText="1"/>
    </xf>
    <xf numFmtId="0" fontId="6" fillId="0" borderId="0" xfId="0" applyFont="1" applyBorder="1"/>
    <xf numFmtId="0" fontId="5" fillId="0" borderId="0" xfId="4" applyFont="1"/>
    <xf numFmtId="0" fontId="5" fillId="0" borderId="0" xfId="2" applyFont="1" applyAlignment="1"/>
    <xf numFmtId="0" fontId="2" fillId="0" borderId="0" xfId="0" applyFont="1" applyAlignment="1">
      <alignment horizontal="left" vertical="center"/>
    </xf>
    <xf numFmtId="43" fontId="5" fillId="0" borderId="0" xfId="1" applyFont="1"/>
    <xf numFmtId="43" fontId="5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 applyAlignment="1"/>
    <xf numFmtId="43" fontId="6" fillId="0" borderId="0" xfId="1" applyFont="1"/>
    <xf numFmtId="0" fontId="15" fillId="0" borderId="0" xfId="0" applyFont="1"/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43" fontId="7" fillId="0" borderId="1" xfId="1" applyFont="1" applyBorder="1" applyAlignment="1"/>
    <xf numFmtId="43" fontId="5" fillId="0" borderId="1" xfId="1" applyFont="1" applyBorder="1" applyAlignment="1"/>
    <xf numFmtId="0" fontId="7" fillId="0" borderId="1" xfId="0" applyFont="1" applyBorder="1" applyAlignment="1">
      <alignment wrapText="1"/>
    </xf>
    <xf numFmtId="43" fontId="16" fillId="0" borderId="1" xfId="1" applyFont="1" applyBorder="1" applyAlignment="1"/>
    <xf numFmtId="165" fontId="5" fillId="0" borderId="1" xfId="2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43" fontId="6" fillId="0" borderId="1" xfId="1" applyFont="1" applyBorder="1"/>
    <xf numFmtId="165" fontId="7" fillId="0" borderId="1" xfId="2" applyNumberFormat="1" applyFont="1" applyBorder="1" applyAlignment="1">
      <alignment horizontal="right"/>
    </xf>
    <xf numFmtId="43" fontId="13" fillId="0" borderId="1" xfId="1" applyFont="1" applyBorder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0" xfId="2" applyFont="1" applyBorder="1" applyAlignment="1">
      <alignment wrapText="1"/>
    </xf>
    <xf numFmtId="165" fontId="5" fillId="0" borderId="0" xfId="2" applyNumberFormat="1" applyFont="1" applyBorder="1" applyAlignment="1">
      <alignment horizontal="right"/>
    </xf>
    <xf numFmtId="43" fontId="6" fillId="0" borderId="0" xfId="1" applyFont="1" applyBorder="1"/>
    <xf numFmtId="0" fontId="17" fillId="0" borderId="0" xfId="0" applyFont="1"/>
    <xf numFmtId="0" fontId="15" fillId="0" borderId="0" xfId="0" applyFont="1" applyFill="1"/>
    <xf numFmtId="0" fontId="8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43" fontId="18" fillId="0" borderId="0" xfId="1" applyFont="1"/>
    <xf numFmtId="43" fontId="18" fillId="0" borderId="0" xfId="1" applyFont="1" applyAlignment="1">
      <alignment horizontal="center"/>
    </xf>
    <xf numFmtId="0" fontId="19" fillId="0" borderId="0" xfId="0" applyFont="1" applyAlignment="1">
      <alignment horizontal="left" vertical="center"/>
    </xf>
    <xf numFmtId="43" fontId="18" fillId="0" borderId="0" xfId="1" applyFont="1" applyAlignment="1"/>
    <xf numFmtId="43" fontId="19" fillId="0" borderId="0" xfId="1" applyFont="1"/>
    <xf numFmtId="43" fontId="2" fillId="3" borderId="0" xfId="1" applyFont="1" applyFill="1" applyBorder="1" applyAlignment="1">
      <alignment horizontal="right"/>
    </xf>
    <xf numFmtId="0" fontId="21" fillId="0" borderId="0" xfId="4" applyFont="1" applyAlignment="1">
      <alignment horizontal="left"/>
    </xf>
    <xf numFmtId="43" fontId="21" fillId="0" borderId="0" xfId="1" applyFont="1"/>
    <xf numFmtId="43" fontId="21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23" fillId="0" borderId="0" xfId="0" applyFont="1" applyAlignment="1">
      <alignment horizontal="left" vertical="center"/>
    </xf>
    <xf numFmtId="43" fontId="22" fillId="0" borderId="0" xfId="1" applyFont="1"/>
    <xf numFmtId="0" fontId="22" fillId="0" borderId="0" xfId="2" applyFont="1" applyBorder="1" applyAlignment="1">
      <alignment wrapText="1"/>
    </xf>
    <xf numFmtId="165" fontId="22" fillId="0" borderId="0" xfId="2" applyNumberFormat="1" applyFont="1" applyBorder="1" applyAlignment="1">
      <alignment horizontal="right"/>
    </xf>
    <xf numFmtId="43" fontId="24" fillId="3" borderId="0" xfId="1" applyFont="1" applyFill="1" applyBorder="1" applyAlignment="1">
      <alignment horizontal="right"/>
    </xf>
    <xf numFmtId="43" fontId="22" fillId="0" borderId="0" xfId="1" applyFont="1" applyBorder="1"/>
    <xf numFmtId="0" fontId="20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 textRotation="90" wrapText="1"/>
    </xf>
    <xf numFmtId="43" fontId="5" fillId="0" borderId="5" xfId="1" applyFont="1" applyBorder="1" applyAlignment="1">
      <alignment horizontal="center" vertical="center" textRotation="90" wrapText="1"/>
    </xf>
    <xf numFmtId="0" fontId="5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12" sqref="J12"/>
    </sheetView>
  </sheetViews>
  <sheetFormatPr defaultRowHeight="11.25" x14ac:dyDescent="0.2"/>
  <cols>
    <col min="1" max="1" width="4" style="6" customWidth="1"/>
    <col min="2" max="2" width="18.28515625" style="64" customWidth="1"/>
    <col min="3" max="3" width="12.85546875" style="6" bestFit="1" customWidth="1"/>
    <col min="4" max="5" width="14" style="6" bestFit="1" customWidth="1"/>
    <col min="6" max="6" width="10.7109375" style="6" customWidth="1"/>
    <col min="7" max="7" width="12.140625" style="6" customWidth="1"/>
    <col min="8" max="8" width="10.5703125" style="6" customWidth="1"/>
    <col min="9" max="9" width="11.85546875" style="6" customWidth="1"/>
    <col min="10" max="10" width="10.5703125" style="6" customWidth="1"/>
    <col min="11" max="11" width="11.42578125" style="6" customWidth="1"/>
    <col min="12" max="12" width="11.7109375" style="6" bestFit="1" customWidth="1"/>
    <col min="13" max="14" width="11.140625" style="6" bestFit="1" customWidth="1"/>
    <col min="15" max="15" width="10.42578125" style="6" customWidth="1"/>
    <col min="16" max="16" width="11.140625" style="6" customWidth="1"/>
    <col min="17" max="17" width="5.140625" style="6" customWidth="1"/>
    <col min="18" max="18" width="12" style="6" bestFit="1" customWidth="1"/>
    <col min="19" max="19" width="11.28515625" style="6" customWidth="1"/>
    <col min="20" max="20" width="11.42578125" style="6" customWidth="1"/>
    <col min="21" max="21" width="9.85546875" style="6" bestFit="1" customWidth="1"/>
    <col min="22" max="22" width="11.85546875" style="6" customWidth="1"/>
    <col min="23" max="23" width="10.5703125" style="6" customWidth="1"/>
    <col min="24" max="24" width="7.28515625" style="6" customWidth="1"/>
    <col min="25" max="25" width="10.85546875" style="6" customWidth="1"/>
    <col min="26" max="26" width="11.140625" style="6" customWidth="1"/>
    <col min="27" max="27" width="11.28515625" style="6" customWidth="1"/>
    <col min="28" max="28" width="14.5703125" style="6" customWidth="1"/>
    <col min="29" max="29" width="12.7109375" style="6" customWidth="1"/>
    <col min="30" max="30" width="11.140625" style="6" customWidth="1"/>
    <col min="31" max="270" width="9.140625" style="6"/>
    <col min="271" max="271" width="10.28515625" style="6" customWidth="1"/>
    <col min="272" max="272" width="0" style="6" hidden="1" customWidth="1"/>
    <col min="273" max="273" width="11.42578125" style="6" customWidth="1"/>
    <col min="274" max="274" width="10.85546875" style="6" bestFit="1" customWidth="1"/>
    <col min="275" max="275" width="10" style="6" bestFit="1" customWidth="1"/>
    <col min="276" max="276" width="8.42578125" style="6" bestFit="1" customWidth="1"/>
    <col min="277" max="277" width="8.42578125" style="6" customWidth="1"/>
    <col min="278" max="278" width="9.28515625" style="6" customWidth="1"/>
    <col min="279" max="279" width="8.85546875" style="6" customWidth="1"/>
    <col min="280" max="280" width="9.140625" style="6" customWidth="1"/>
    <col min="281" max="281" width="8.5703125" style="6" customWidth="1"/>
    <col min="282" max="282" width="9" style="6" customWidth="1"/>
    <col min="283" max="283" width="7" style="6" customWidth="1"/>
    <col min="284" max="284" width="9.42578125" style="6" customWidth="1"/>
    <col min="285" max="285" width="8.85546875" style="6" customWidth="1"/>
    <col min="286" max="286" width="11.7109375" style="6" customWidth="1"/>
    <col min="287" max="526" width="9.140625" style="6"/>
    <col min="527" max="527" width="10.28515625" style="6" customWidth="1"/>
    <col min="528" max="528" width="0" style="6" hidden="1" customWidth="1"/>
    <col min="529" max="529" width="11.42578125" style="6" customWidth="1"/>
    <col min="530" max="530" width="10.85546875" style="6" bestFit="1" customWidth="1"/>
    <col min="531" max="531" width="10" style="6" bestFit="1" customWidth="1"/>
    <col min="532" max="532" width="8.42578125" style="6" bestFit="1" customWidth="1"/>
    <col min="533" max="533" width="8.42578125" style="6" customWidth="1"/>
    <col min="534" max="534" width="9.28515625" style="6" customWidth="1"/>
    <col min="535" max="535" width="8.85546875" style="6" customWidth="1"/>
    <col min="536" max="536" width="9.140625" style="6" customWidth="1"/>
    <col min="537" max="537" width="8.5703125" style="6" customWidth="1"/>
    <col min="538" max="538" width="9" style="6" customWidth="1"/>
    <col min="539" max="539" width="7" style="6" customWidth="1"/>
    <col min="540" max="540" width="9.42578125" style="6" customWidth="1"/>
    <col min="541" max="541" width="8.85546875" style="6" customWidth="1"/>
    <col min="542" max="542" width="11.7109375" style="6" customWidth="1"/>
    <col min="543" max="782" width="9.140625" style="6"/>
    <col min="783" max="783" width="10.28515625" style="6" customWidth="1"/>
    <col min="784" max="784" width="0" style="6" hidden="1" customWidth="1"/>
    <col min="785" max="785" width="11.42578125" style="6" customWidth="1"/>
    <col min="786" max="786" width="10.85546875" style="6" bestFit="1" customWidth="1"/>
    <col min="787" max="787" width="10" style="6" bestFit="1" customWidth="1"/>
    <col min="788" max="788" width="8.42578125" style="6" bestFit="1" customWidth="1"/>
    <col min="789" max="789" width="8.42578125" style="6" customWidth="1"/>
    <col min="790" max="790" width="9.28515625" style="6" customWidth="1"/>
    <col min="791" max="791" width="8.85546875" style="6" customWidth="1"/>
    <col min="792" max="792" width="9.140625" style="6" customWidth="1"/>
    <col min="793" max="793" width="8.5703125" style="6" customWidth="1"/>
    <col min="794" max="794" width="9" style="6" customWidth="1"/>
    <col min="795" max="795" width="7" style="6" customWidth="1"/>
    <col min="796" max="796" width="9.42578125" style="6" customWidth="1"/>
    <col min="797" max="797" width="8.85546875" style="6" customWidth="1"/>
    <col min="798" max="798" width="11.7109375" style="6" customWidth="1"/>
    <col min="799" max="1038" width="9.140625" style="6"/>
    <col min="1039" max="1039" width="10.28515625" style="6" customWidth="1"/>
    <col min="1040" max="1040" width="0" style="6" hidden="1" customWidth="1"/>
    <col min="1041" max="1041" width="11.42578125" style="6" customWidth="1"/>
    <col min="1042" max="1042" width="10.85546875" style="6" bestFit="1" customWidth="1"/>
    <col min="1043" max="1043" width="10" style="6" bestFit="1" customWidth="1"/>
    <col min="1044" max="1044" width="8.42578125" style="6" bestFit="1" customWidth="1"/>
    <col min="1045" max="1045" width="8.42578125" style="6" customWidth="1"/>
    <col min="1046" max="1046" width="9.28515625" style="6" customWidth="1"/>
    <col min="1047" max="1047" width="8.85546875" style="6" customWidth="1"/>
    <col min="1048" max="1048" width="9.140625" style="6" customWidth="1"/>
    <col min="1049" max="1049" width="8.5703125" style="6" customWidth="1"/>
    <col min="1050" max="1050" width="9" style="6" customWidth="1"/>
    <col min="1051" max="1051" width="7" style="6" customWidth="1"/>
    <col min="1052" max="1052" width="9.42578125" style="6" customWidth="1"/>
    <col min="1053" max="1053" width="8.85546875" style="6" customWidth="1"/>
    <col min="1054" max="1054" width="11.7109375" style="6" customWidth="1"/>
    <col min="1055" max="1294" width="9.140625" style="6"/>
    <col min="1295" max="1295" width="10.28515625" style="6" customWidth="1"/>
    <col min="1296" max="1296" width="0" style="6" hidden="1" customWidth="1"/>
    <col min="1297" max="1297" width="11.42578125" style="6" customWidth="1"/>
    <col min="1298" max="1298" width="10.85546875" style="6" bestFit="1" customWidth="1"/>
    <col min="1299" max="1299" width="10" style="6" bestFit="1" customWidth="1"/>
    <col min="1300" max="1300" width="8.42578125" style="6" bestFit="1" customWidth="1"/>
    <col min="1301" max="1301" width="8.42578125" style="6" customWidth="1"/>
    <col min="1302" max="1302" width="9.28515625" style="6" customWidth="1"/>
    <col min="1303" max="1303" width="8.85546875" style="6" customWidth="1"/>
    <col min="1304" max="1304" width="9.140625" style="6" customWidth="1"/>
    <col min="1305" max="1305" width="8.5703125" style="6" customWidth="1"/>
    <col min="1306" max="1306" width="9" style="6" customWidth="1"/>
    <col min="1307" max="1307" width="7" style="6" customWidth="1"/>
    <col min="1308" max="1308" width="9.42578125" style="6" customWidth="1"/>
    <col min="1309" max="1309" width="8.85546875" style="6" customWidth="1"/>
    <col min="1310" max="1310" width="11.7109375" style="6" customWidth="1"/>
    <col min="1311" max="1550" width="9.140625" style="6"/>
    <col min="1551" max="1551" width="10.28515625" style="6" customWidth="1"/>
    <col min="1552" max="1552" width="0" style="6" hidden="1" customWidth="1"/>
    <col min="1553" max="1553" width="11.42578125" style="6" customWidth="1"/>
    <col min="1554" max="1554" width="10.85546875" style="6" bestFit="1" customWidth="1"/>
    <col min="1555" max="1555" width="10" style="6" bestFit="1" customWidth="1"/>
    <col min="1556" max="1556" width="8.42578125" style="6" bestFit="1" customWidth="1"/>
    <col min="1557" max="1557" width="8.42578125" style="6" customWidth="1"/>
    <col min="1558" max="1558" width="9.28515625" style="6" customWidth="1"/>
    <col min="1559" max="1559" width="8.85546875" style="6" customWidth="1"/>
    <col min="1560" max="1560" width="9.140625" style="6" customWidth="1"/>
    <col min="1561" max="1561" width="8.5703125" style="6" customWidth="1"/>
    <col min="1562" max="1562" width="9" style="6" customWidth="1"/>
    <col min="1563" max="1563" width="7" style="6" customWidth="1"/>
    <col min="1564" max="1564" width="9.42578125" style="6" customWidth="1"/>
    <col min="1565" max="1565" width="8.85546875" style="6" customWidth="1"/>
    <col min="1566" max="1566" width="11.7109375" style="6" customWidth="1"/>
    <col min="1567" max="1806" width="9.140625" style="6"/>
    <col min="1807" max="1807" width="10.28515625" style="6" customWidth="1"/>
    <col min="1808" max="1808" width="0" style="6" hidden="1" customWidth="1"/>
    <col min="1809" max="1809" width="11.42578125" style="6" customWidth="1"/>
    <col min="1810" max="1810" width="10.85546875" style="6" bestFit="1" customWidth="1"/>
    <col min="1811" max="1811" width="10" style="6" bestFit="1" customWidth="1"/>
    <col min="1812" max="1812" width="8.42578125" style="6" bestFit="1" customWidth="1"/>
    <col min="1813" max="1813" width="8.42578125" style="6" customWidth="1"/>
    <col min="1814" max="1814" width="9.28515625" style="6" customWidth="1"/>
    <col min="1815" max="1815" width="8.85546875" style="6" customWidth="1"/>
    <col min="1816" max="1816" width="9.140625" style="6" customWidth="1"/>
    <col min="1817" max="1817" width="8.5703125" style="6" customWidth="1"/>
    <col min="1818" max="1818" width="9" style="6" customWidth="1"/>
    <col min="1819" max="1819" width="7" style="6" customWidth="1"/>
    <col min="1820" max="1820" width="9.42578125" style="6" customWidth="1"/>
    <col min="1821" max="1821" width="8.85546875" style="6" customWidth="1"/>
    <col min="1822" max="1822" width="11.7109375" style="6" customWidth="1"/>
    <col min="1823" max="2062" width="9.140625" style="6"/>
    <col min="2063" max="2063" width="10.28515625" style="6" customWidth="1"/>
    <col min="2064" max="2064" width="0" style="6" hidden="1" customWidth="1"/>
    <col min="2065" max="2065" width="11.42578125" style="6" customWidth="1"/>
    <col min="2066" max="2066" width="10.85546875" style="6" bestFit="1" customWidth="1"/>
    <col min="2067" max="2067" width="10" style="6" bestFit="1" customWidth="1"/>
    <col min="2068" max="2068" width="8.42578125" style="6" bestFit="1" customWidth="1"/>
    <col min="2069" max="2069" width="8.42578125" style="6" customWidth="1"/>
    <col min="2070" max="2070" width="9.28515625" style="6" customWidth="1"/>
    <col min="2071" max="2071" width="8.85546875" style="6" customWidth="1"/>
    <col min="2072" max="2072" width="9.140625" style="6" customWidth="1"/>
    <col min="2073" max="2073" width="8.5703125" style="6" customWidth="1"/>
    <col min="2074" max="2074" width="9" style="6" customWidth="1"/>
    <col min="2075" max="2075" width="7" style="6" customWidth="1"/>
    <col min="2076" max="2076" width="9.42578125" style="6" customWidth="1"/>
    <col min="2077" max="2077" width="8.85546875" style="6" customWidth="1"/>
    <col min="2078" max="2078" width="11.7109375" style="6" customWidth="1"/>
    <col min="2079" max="2318" width="9.140625" style="6"/>
    <col min="2319" max="2319" width="10.28515625" style="6" customWidth="1"/>
    <col min="2320" max="2320" width="0" style="6" hidden="1" customWidth="1"/>
    <col min="2321" max="2321" width="11.42578125" style="6" customWidth="1"/>
    <col min="2322" max="2322" width="10.85546875" style="6" bestFit="1" customWidth="1"/>
    <col min="2323" max="2323" width="10" style="6" bestFit="1" customWidth="1"/>
    <col min="2324" max="2324" width="8.42578125" style="6" bestFit="1" customWidth="1"/>
    <col min="2325" max="2325" width="8.42578125" style="6" customWidth="1"/>
    <col min="2326" max="2326" width="9.28515625" style="6" customWidth="1"/>
    <col min="2327" max="2327" width="8.85546875" style="6" customWidth="1"/>
    <col min="2328" max="2328" width="9.140625" style="6" customWidth="1"/>
    <col min="2329" max="2329" width="8.5703125" style="6" customWidth="1"/>
    <col min="2330" max="2330" width="9" style="6" customWidth="1"/>
    <col min="2331" max="2331" width="7" style="6" customWidth="1"/>
    <col min="2332" max="2332" width="9.42578125" style="6" customWidth="1"/>
    <col min="2333" max="2333" width="8.85546875" style="6" customWidth="1"/>
    <col min="2334" max="2334" width="11.7109375" style="6" customWidth="1"/>
    <col min="2335" max="2574" width="9.140625" style="6"/>
    <col min="2575" max="2575" width="10.28515625" style="6" customWidth="1"/>
    <col min="2576" max="2576" width="0" style="6" hidden="1" customWidth="1"/>
    <col min="2577" max="2577" width="11.42578125" style="6" customWidth="1"/>
    <col min="2578" max="2578" width="10.85546875" style="6" bestFit="1" customWidth="1"/>
    <col min="2579" max="2579" width="10" style="6" bestFit="1" customWidth="1"/>
    <col min="2580" max="2580" width="8.42578125" style="6" bestFit="1" customWidth="1"/>
    <col min="2581" max="2581" width="8.42578125" style="6" customWidth="1"/>
    <col min="2582" max="2582" width="9.28515625" style="6" customWidth="1"/>
    <col min="2583" max="2583" width="8.85546875" style="6" customWidth="1"/>
    <col min="2584" max="2584" width="9.140625" style="6" customWidth="1"/>
    <col min="2585" max="2585" width="8.5703125" style="6" customWidth="1"/>
    <col min="2586" max="2586" width="9" style="6" customWidth="1"/>
    <col min="2587" max="2587" width="7" style="6" customWidth="1"/>
    <col min="2588" max="2588" width="9.42578125" style="6" customWidth="1"/>
    <col min="2589" max="2589" width="8.85546875" style="6" customWidth="1"/>
    <col min="2590" max="2590" width="11.7109375" style="6" customWidth="1"/>
    <col min="2591" max="2830" width="9.140625" style="6"/>
    <col min="2831" max="2831" width="10.28515625" style="6" customWidth="1"/>
    <col min="2832" max="2832" width="0" style="6" hidden="1" customWidth="1"/>
    <col min="2833" max="2833" width="11.42578125" style="6" customWidth="1"/>
    <col min="2834" max="2834" width="10.85546875" style="6" bestFit="1" customWidth="1"/>
    <col min="2835" max="2835" width="10" style="6" bestFit="1" customWidth="1"/>
    <col min="2836" max="2836" width="8.42578125" style="6" bestFit="1" customWidth="1"/>
    <col min="2837" max="2837" width="8.42578125" style="6" customWidth="1"/>
    <col min="2838" max="2838" width="9.28515625" style="6" customWidth="1"/>
    <col min="2839" max="2839" width="8.85546875" style="6" customWidth="1"/>
    <col min="2840" max="2840" width="9.140625" style="6" customWidth="1"/>
    <col min="2841" max="2841" width="8.5703125" style="6" customWidth="1"/>
    <col min="2842" max="2842" width="9" style="6" customWidth="1"/>
    <col min="2843" max="2843" width="7" style="6" customWidth="1"/>
    <col min="2844" max="2844" width="9.42578125" style="6" customWidth="1"/>
    <col min="2845" max="2845" width="8.85546875" style="6" customWidth="1"/>
    <col min="2846" max="2846" width="11.7109375" style="6" customWidth="1"/>
    <col min="2847" max="3086" width="9.140625" style="6"/>
    <col min="3087" max="3087" width="10.28515625" style="6" customWidth="1"/>
    <col min="3088" max="3088" width="0" style="6" hidden="1" customWidth="1"/>
    <col min="3089" max="3089" width="11.42578125" style="6" customWidth="1"/>
    <col min="3090" max="3090" width="10.85546875" style="6" bestFit="1" customWidth="1"/>
    <col min="3091" max="3091" width="10" style="6" bestFit="1" customWidth="1"/>
    <col min="3092" max="3092" width="8.42578125" style="6" bestFit="1" customWidth="1"/>
    <col min="3093" max="3093" width="8.42578125" style="6" customWidth="1"/>
    <col min="3094" max="3094" width="9.28515625" style="6" customWidth="1"/>
    <col min="3095" max="3095" width="8.85546875" style="6" customWidth="1"/>
    <col min="3096" max="3096" width="9.140625" style="6" customWidth="1"/>
    <col min="3097" max="3097" width="8.5703125" style="6" customWidth="1"/>
    <col min="3098" max="3098" width="9" style="6" customWidth="1"/>
    <col min="3099" max="3099" width="7" style="6" customWidth="1"/>
    <col min="3100" max="3100" width="9.42578125" style="6" customWidth="1"/>
    <col min="3101" max="3101" width="8.85546875" style="6" customWidth="1"/>
    <col min="3102" max="3102" width="11.7109375" style="6" customWidth="1"/>
    <col min="3103" max="3342" width="9.140625" style="6"/>
    <col min="3343" max="3343" width="10.28515625" style="6" customWidth="1"/>
    <col min="3344" max="3344" width="0" style="6" hidden="1" customWidth="1"/>
    <col min="3345" max="3345" width="11.42578125" style="6" customWidth="1"/>
    <col min="3346" max="3346" width="10.85546875" style="6" bestFit="1" customWidth="1"/>
    <col min="3347" max="3347" width="10" style="6" bestFit="1" customWidth="1"/>
    <col min="3348" max="3348" width="8.42578125" style="6" bestFit="1" customWidth="1"/>
    <col min="3349" max="3349" width="8.42578125" style="6" customWidth="1"/>
    <col min="3350" max="3350" width="9.28515625" style="6" customWidth="1"/>
    <col min="3351" max="3351" width="8.85546875" style="6" customWidth="1"/>
    <col min="3352" max="3352" width="9.140625" style="6" customWidth="1"/>
    <col min="3353" max="3353" width="8.5703125" style="6" customWidth="1"/>
    <col min="3354" max="3354" width="9" style="6" customWidth="1"/>
    <col min="3355" max="3355" width="7" style="6" customWidth="1"/>
    <col min="3356" max="3356" width="9.42578125" style="6" customWidth="1"/>
    <col min="3357" max="3357" width="8.85546875" style="6" customWidth="1"/>
    <col min="3358" max="3358" width="11.7109375" style="6" customWidth="1"/>
    <col min="3359" max="3598" width="9.140625" style="6"/>
    <col min="3599" max="3599" width="10.28515625" style="6" customWidth="1"/>
    <col min="3600" max="3600" width="0" style="6" hidden="1" customWidth="1"/>
    <col min="3601" max="3601" width="11.42578125" style="6" customWidth="1"/>
    <col min="3602" max="3602" width="10.85546875" style="6" bestFit="1" customWidth="1"/>
    <col min="3603" max="3603" width="10" style="6" bestFit="1" customWidth="1"/>
    <col min="3604" max="3604" width="8.42578125" style="6" bestFit="1" customWidth="1"/>
    <col min="3605" max="3605" width="8.42578125" style="6" customWidth="1"/>
    <col min="3606" max="3606" width="9.28515625" style="6" customWidth="1"/>
    <col min="3607" max="3607" width="8.85546875" style="6" customWidth="1"/>
    <col min="3608" max="3608" width="9.140625" style="6" customWidth="1"/>
    <col min="3609" max="3609" width="8.5703125" style="6" customWidth="1"/>
    <col min="3610" max="3610" width="9" style="6" customWidth="1"/>
    <col min="3611" max="3611" width="7" style="6" customWidth="1"/>
    <col min="3612" max="3612" width="9.42578125" style="6" customWidth="1"/>
    <col min="3613" max="3613" width="8.85546875" style="6" customWidth="1"/>
    <col min="3614" max="3614" width="11.7109375" style="6" customWidth="1"/>
    <col min="3615" max="3854" width="9.140625" style="6"/>
    <col min="3855" max="3855" width="10.28515625" style="6" customWidth="1"/>
    <col min="3856" max="3856" width="0" style="6" hidden="1" customWidth="1"/>
    <col min="3857" max="3857" width="11.42578125" style="6" customWidth="1"/>
    <col min="3858" max="3858" width="10.85546875" style="6" bestFit="1" customWidth="1"/>
    <col min="3859" max="3859" width="10" style="6" bestFit="1" customWidth="1"/>
    <col min="3860" max="3860" width="8.42578125" style="6" bestFit="1" customWidth="1"/>
    <col min="3861" max="3861" width="8.42578125" style="6" customWidth="1"/>
    <col min="3862" max="3862" width="9.28515625" style="6" customWidth="1"/>
    <col min="3863" max="3863" width="8.85546875" style="6" customWidth="1"/>
    <col min="3864" max="3864" width="9.140625" style="6" customWidth="1"/>
    <col min="3865" max="3865" width="8.5703125" style="6" customWidth="1"/>
    <col min="3866" max="3866" width="9" style="6" customWidth="1"/>
    <col min="3867" max="3867" width="7" style="6" customWidth="1"/>
    <col min="3868" max="3868" width="9.42578125" style="6" customWidth="1"/>
    <col min="3869" max="3869" width="8.85546875" style="6" customWidth="1"/>
    <col min="3870" max="3870" width="11.7109375" style="6" customWidth="1"/>
    <col min="3871" max="4110" width="9.140625" style="6"/>
    <col min="4111" max="4111" width="10.28515625" style="6" customWidth="1"/>
    <col min="4112" max="4112" width="0" style="6" hidden="1" customWidth="1"/>
    <col min="4113" max="4113" width="11.42578125" style="6" customWidth="1"/>
    <col min="4114" max="4114" width="10.85546875" style="6" bestFit="1" customWidth="1"/>
    <col min="4115" max="4115" width="10" style="6" bestFit="1" customWidth="1"/>
    <col min="4116" max="4116" width="8.42578125" style="6" bestFit="1" customWidth="1"/>
    <col min="4117" max="4117" width="8.42578125" style="6" customWidth="1"/>
    <col min="4118" max="4118" width="9.28515625" style="6" customWidth="1"/>
    <col min="4119" max="4119" width="8.85546875" style="6" customWidth="1"/>
    <col min="4120" max="4120" width="9.140625" style="6" customWidth="1"/>
    <col min="4121" max="4121" width="8.5703125" style="6" customWidth="1"/>
    <col min="4122" max="4122" width="9" style="6" customWidth="1"/>
    <col min="4123" max="4123" width="7" style="6" customWidth="1"/>
    <col min="4124" max="4124" width="9.42578125" style="6" customWidth="1"/>
    <col min="4125" max="4125" width="8.85546875" style="6" customWidth="1"/>
    <col min="4126" max="4126" width="11.7109375" style="6" customWidth="1"/>
    <col min="4127" max="4366" width="9.140625" style="6"/>
    <col min="4367" max="4367" width="10.28515625" style="6" customWidth="1"/>
    <col min="4368" max="4368" width="0" style="6" hidden="1" customWidth="1"/>
    <col min="4369" max="4369" width="11.42578125" style="6" customWidth="1"/>
    <col min="4370" max="4370" width="10.85546875" style="6" bestFit="1" customWidth="1"/>
    <col min="4371" max="4371" width="10" style="6" bestFit="1" customWidth="1"/>
    <col min="4372" max="4372" width="8.42578125" style="6" bestFit="1" customWidth="1"/>
    <col min="4373" max="4373" width="8.42578125" style="6" customWidth="1"/>
    <col min="4374" max="4374" width="9.28515625" style="6" customWidth="1"/>
    <col min="4375" max="4375" width="8.85546875" style="6" customWidth="1"/>
    <col min="4376" max="4376" width="9.140625" style="6" customWidth="1"/>
    <col min="4377" max="4377" width="8.5703125" style="6" customWidth="1"/>
    <col min="4378" max="4378" width="9" style="6" customWidth="1"/>
    <col min="4379" max="4379" width="7" style="6" customWidth="1"/>
    <col min="4380" max="4380" width="9.42578125" style="6" customWidth="1"/>
    <col min="4381" max="4381" width="8.85546875" style="6" customWidth="1"/>
    <col min="4382" max="4382" width="11.7109375" style="6" customWidth="1"/>
    <col min="4383" max="4622" width="9.140625" style="6"/>
    <col min="4623" max="4623" width="10.28515625" style="6" customWidth="1"/>
    <col min="4624" max="4624" width="0" style="6" hidden="1" customWidth="1"/>
    <col min="4625" max="4625" width="11.42578125" style="6" customWidth="1"/>
    <col min="4626" max="4626" width="10.85546875" style="6" bestFit="1" customWidth="1"/>
    <col min="4627" max="4627" width="10" style="6" bestFit="1" customWidth="1"/>
    <col min="4628" max="4628" width="8.42578125" style="6" bestFit="1" customWidth="1"/>
    <col min="4629" max="4629" width="8.42578125" style="6" customWidth="1"/>
    <col min="4630" max="4630" width="9.28515625" style="6" customWidth="1"/>
    <col min="4631" max="4631" width="8.85546875" style="6" customWidth="1"/>
    <col min="4632" max="4632" width="9.140625" style="6" customWidth="1"/>
    <col min="4633" max="4633" width="8.5703125" style="6" customWidth="1"/>
    <col min="4634" max="4634" width="9" style="6" customWidth="1"/>
    <col min="4635" max="4635" width="7" style="6" customWidth="1"/>
    <col min="4636" max="4636" width="9.42578125" style="6" customWidth="1"/>
    <col min="4637" max="4637" width="8.85546875" style="6" customWidth="1"/>
    <col min="4638" max="4638" width="11.7109375" style="6" customWidth="1"/>
    <col min="4639" max="4878" width="9.140625" style="6"/>
    <col min="4879" max="4879" width="10.28515625" style="6" customWidth="1"/>
    <col min="4880" max="4880" width="0" style="6" hidden="1" customWidth="1"/>
    <col min="4881" max="4881" width="11.42578125" style="6" customWidth="1"/>
    <col min="4882" max="4882" width="10.85546875" style="6" bestFit="1" customWidth="1"/>
    <col min="4883" max="4883" width="10" style="6" bestFit="1" customWidth="1"/>
    <col min="4884" max="4884" width="8.42578125" style="6" bestFit="1" customWidth="1"/>
    <col min="4885" max="4885" width="8.42578125" style="6" customWidth="1"/>
    <col min="4886" max="4886" width="9.28515625" style="6" customWidth="1"/>
    <col min="4887" max="4887" width="8.85546875" style="6" customWidth="1"/>
    <col min="4888" max="4888" width="9.140625" style="6" customWidth="1"/>
    <col min="4889" max="4889" width="8.5703125" style="6" customWidth="1"/>
    <col min="4890" max="4890" width="9" style="6" customWidth="1"/>
    <col min="4891" max="4891" width="7" style="6" customWidth="1"/>
    <col min="4892" max="4892" width="9.42578125" style="6" customWidth="1"/>
    <col min="4893" max="4893" width="8.85546875" style="6" customWidth="1"/>
    <col min="4894" max="4894" width="11.7109375" style="6" customWidth="1"/>
    <col min="4895" max="5134" width="9.140625" style="6"/>
    <col min="5135" max="5135" width="10.28515625" style="6" customWidth="1"/>
    <col min="5136" max="5136" width="0" style="6" hidden="1" customWidth="1"/>
    <col min="5137" max="5137" width="11.42578125" style="6" customWidth="1"/>
    <col min="5138" max="5138" width="10.85546875" style="6" bestFit="1" customWidth="1"/>
    <col min="5139" max="5139" width="10" style="6" bestFit="1" customWidth="1"/>
    <col min="5140" max="5140" width="8.42578125" style="6" bestFit="1" customWidth="1"/>
    <col min="5141" max="5141" width="8.42578125" style="6" customWidth="1"/>
    <col min="5142" max="5142" width="9.28515625" style="6" customWidth="1"/>
    <col min="5143" max="5143" width="8.85546875" style="6" customWidth="1"/>
    <col min="5144" max="5144" width="9.140625" style="6" customWidth="1"/>
    <col min="5145" max="5145" width="8.5703125" style="6" customWidth="1"/>
    <col min="5146" max="5146" width="9" style="6" customWidth="1"/>
    <col min="5147" max="5147" width="7" style="6" customWidth="1"/>
    <col min="5148" max="5148" width="9.42578125" style="6" customWidth="1"/>
    <col min="5149" max="5149" width="8.85546875" style="6" customWidth="1"/>
    <col min="5150" max="5150" width="11.7109375" style="6" customWidth="1"/>
    <col min="5151" max="5390" width="9.140625" style="6"/>
    <col min="5391" max="5391" width="10.28515625" style="6" customWidth="1"/>
    <col min="5392" max="5392" width="0" style="6" hidden="1" customWidth="1"/>
    <col min="5393" max="5393" width="11.42578125" style="6" customWidth="1"/>
    <col min="5394" max="5394" width="10.85546875" style="6" bestFit="1" customWidth="1"/>
    <col min="5395" max="5395" width="10" style="6" bestFit="1" customWidth="1"/>
    <col min="5396" max="5396" width="8.42578125" style="6" bestFit="1" customWidth="1"/>
    <col min="5397" max="5397" width="8.42578125" style="6" customWidth="1"/>
    <col min="5398" max="5398" width="9.28515625" style="6" customWidth="1"/>
    <col min="5399" max="5399" width="8.85546875" style="6" customWidth="1"/>
    <col min="5400" max="5400" width="9.140625" style="6" customWidth="1"/>
    <col min="5401" max="5401" width="8.5703125" style="6" customWidth="1"/>
    <col min="5402" max="5402" width="9" style="6" customWidth="1"/>
    <col min="5403" max="5403" width="7" style="6" customWidth="1"/>
    <col min="5404" max="5404" width="9.42578125" style="6" customWidth="1"/>
    <col min="5405" max="5405" width="8.85546875" style="6" customWidth="1"/>
    <col min="5406" max="5406" width="11.7109375" style="6" customWidth="1"/>
    <col min="5407" max="5646" width="9.140625" style="6"/>
    <col min="5647" max="5647" width="10.28515625" style="6" customWidth="1"/>
    <col min="5648" max="5648" width="0" style="6" hidden="1" customWidth="1"/>
    <col min="5649" max="5649" width="11.42578125" style="6" customWidth="1"/>
    <col min="5650" max="5650" width="10.85546875" style="6" bestFit="1" customWidth="1"/>
    <col min="5651" max="5651" width="10" style="6" bestFit="1" customWidth="1"/>
    <col min="5652" max="5652" width="8.42578125" style="6" bestFit="1" customWidth="1"/>
    <col min="5653" max="5653" width="8.42578125" style="6" customWidth="1"/>
    <col min="5654" max="5654" width="9.28515625" style="6" customWidth="1"/>
    <col min="5655" max="5655" width="8.85546875" style="6" customWidth="1"/>
    <col min="5656" max="5656" width="9.140625" style="6" customWidth="1"/>
    <col min="5657" max="5657" width="8.5703125" style="6" customWidth="1"/>
    <col min="5658" max="5658" width="9" style="6" customWidth="1"/>
    <col min="5659" max="5659" width="7" style="6" customWidth="1"/>
    <col min="5660" max="5660" width="9.42578125" style="6" customWidth="1"/>
    <col min="5661" max="5661" width="8.85546875" style="6" customWidth="1"/>
    <col min="5662" max="5662" width="11.7109375" style="6" customWidth="1"/>
    <col min="5663" max="5902" width="9.140625" style="6"/>
    <col min="5903" max="5903" width="10.28515625" style="6" customWidth="1"/>
    <col min="5904" max="5904" width="0" style="6" hidden="1" customWidth="1"/>
    <col min="5905" max="5905" width="11.42578125" style="6" customWidth="1"/>
    <col min="5906" max="5906" width="10.85546875" style="6" bestFit="1" customWidth="1"/>
    <col min="5907" max="5907" width="10" style="6" bestFit="1" customWidth="1"/>
    <col min="5908" max="5908" width="8.42578125" style="6" bestFit="1" customWidth="1"/>
    <col min="5909" max="5909" width="8.42578125" style="6" customWidth="1"/>
    <col min="5910" max="5910" width="9.28515625" style="6" customWidth="1"/>
    <col min="5911" max="5911" width="8.85546875" style="6" customWidth="1"/>
    <col min="5912" max="5912" width="9.140625" style="6" customWidth="1"/>
    <col min="5913" max="5913" width="8.5703125" style="6" customWidth="1"/>
    <col min="5914" max="5914" width="9" style="6" customWidth="1"/>
    <col min="5915" max="5915" width="7" style="6" customWidth="1"/>
    <col min="5916" max="5916" width="9.42578125" style="6" customWidth="1"/>
    <col min="5917" max="5917" width="8.85546875" style="6" customWidth="1"/>
    <col min="5918" max="5918" width="11.7109375" style="6" customWidth="1"/>
    <col min="5919" max="6158" width="9.140625" style="6"/>
    <col min="6159" max="6159" width="10.28515625" style="6" customWidth="1"/>
    <col min="6160" max="6160" width="0" style="6" hidden="1" customWidth="1"/>
    <col min="6161" max="6161" width="11.42578125" style="6" customWidth="1"/>
    <col min="6162" max="6162" width="10.85546875" style="6" bestFit="1" customWidth="1"/>
    <col min="6163" max="6163" width="10" style="6" bestFit="1" customWidth="1"/>
    <col min="6164" max="6164" width="8.42578125" style="6" bestFit="1" customWidth="1"/>
    <col min="6165" max="6165" width="8.42578125" style="6" customWidth="1"/>
    <col min="6166" max="6166" width="9.28515625" style="6" customWidth="1"/>
    <col min="6167" max="6167" width="8.85546875" style="6" customWidth="1"/>
    <col min="6168" max="6168" width="9.140625" style="6" customWidth="1"/>
    <col min="6169" max="6169" width="8.5703125" style="6" customWidth="1"/>
    <col min="6170" max="6170" width="9" style="6" customWidth="1"/>
    <col min="6171" max="6171" width="7" style="6" customWidth="1"/>
    <col min="6172" max="6172" width="9.42578125" style="6" customWidth="1"/>
    <col min="6173" max="6173" width="8.85546875" style="6" customWidth="1"/>
    <col min="6174" max="6174" width="11.7109375" style="6" customWidth="1"/>
    <col min="6175" max="6414" width="9.140625" style="6"/>
    <col min="6415" max="6415" width="10.28515625" style="6" customWidth="1"/>
    <col min="6416" max="6416" width="0" style="6" hidden="1" customWidth="1"/>
    <col min="6417" max="6417" width="11.42578125" style="6" customWidth="1"/>
    <col min="6418" max="6418" width="10.85546875" style="6" bestFit="1" customWidth="1"/>
    <col min="6419" max="6419" width="10" style="6" bestFit="1" customWidth="1"/>
    <col min="6420" max="6420" width="8.42578125" style="6" bestFit="1" customWidth="1"/>
    <col min="6421" max="6421" width="8.42578125" style="6" customWidth="1"/>
    <col min="6422" max="6422" width="9.28515625" style="6" customWidth="1"/>
    <col min="6423" max="6423" width="8.85546875" style="6" customWidth="1"/>
    <col min="6424" max="6424" width="9.140625" style="6" customWidth="1"/>
    <col min="6425" max="6425" width="8.5703125" style="6" customWidth="1"/>
    <col min="6426" max="6426" width="9" style="6" customWidth="1"/>
    <col min="6427" max="6427" width="7" style="6" customWidth="1"/>
    <col min="6428" max="6428" width="9.42578125" style="6" customWidth="1"/>
    <col min="6429" max="6429" width="8.85546875" style="6" customWidth="1"/>
    <col min="6430" max="6430" width="11.7109375" style="6" customWidth="1"/>
    <col min="6431" max="6670" width="9.140625" style="6"/>
    <col min="6671" max="6671" width="10.28515625" style="6" customWidth="1"/>
    <col min="6672" max="6672" width="0" style="6" hidden="1" customWidth="1"/>
    <col min="6673" max="6673" width="11.42578125" style="6" customWidth="1"/>
    <col min="6674" max="6674" width="10.85546875" style="6" bestFit="1" customWidth="1"/>
    <col min="6675" max="6675" width="10" style="6" bestFit="1" customWidth="1"/>
    <col min="6676" max="6676" width="8.42578125" style="6" bestFit="1" customWidth="1"/>
    <col min="6677" max="6677" width="8.42578125" style="6" customWidth="1"/>
    <col min="6678" max="6678" width="9.28515625" style="6" customWidth="1"/>
    <col min="6679" max="6679" width="8.85546875" style="6" customWidth="1"/>
    <col min="6680" max="6680" width="9.140625" style="6" customWidth="1"/>
    <col min="6681" max="6681" width="8.5703125" style="6" customWidth="1"/>
    <col min="6682" max="6682" width="9" style="6" customWidth="1"/>
    <col min="6683" max="6683" width="7" style="6" customWidth="1"/>
    <col min="6684" max="6684" width="9.42578125" style="6" customWidth="1"/>
    <col min="6685" max="6685" width="8.85546875" style="6" customWidth="1"/>
    <col min="6686" max="6686" width="11.7109375" style="6" customWidth="1"/>
    <col min="6687" max="6926" width="9.140625" style="6"/>
    <col min="6927" max="6927" width="10.28515625" style="6" customWidth="1"/>
    <col min="6928" max="6928" width="0" style="6" hidden="1" customWidth="1"/>
    <col min="6929" max="6929" width="11.42578125" style="6" customWidth="1"/>
    <col min="6930" max="6930" width="10.85546875" style="6" bestFit="1" customWidth="1"/>
    <col min="6931" max="6931" width="10" style="6" bestFit="1" customWidth="1"/>
    <col min="6932" max="6932" width="8.42578125" style="6" bestFit="1" customWidth="1"/>
    <col min="6933" max="6933" width="8.42578125" style="6" customWidth="1"/>
    <col min="6934" max="6934" width="9.28515625" style="6" customWidth="1"/>
    <col min="6935" max="6935" width="8.85546875" style="6" customWidth="1"/>
    <col min="6936" max="6936" width="9.140625" style="6" customWidth="1"/>
    <col min="6937" max="6937" width="8.5703125" style="6" customWidth="1"/>
    <col min="6938" max="6938" width="9" style="6" customWidth="1"/>
    <col min="6939" max="6939" width="7" style="6" customWidth="1"/>
    <col min="6940" max="6940" width="9.42578125" style="6" customWidth="1"/>
    <col min="6941" max="6941" width="8.85546875" style="6" customWidth="1"/>
    <col min="6942" max="6942" width="11.7109375" style="6" customWidth="1"/>
    <col min="6943" max="7182" width="9.140625" style="6"/>
    <col min="7183" max="7183" width="10.28515625" style="6" customWidth="1"/>
    <col min="7184" max="7184" width="0" style="6" hidden="1" customWidth="1"/>
    <col min="7185" max="7185" width="11.42578125" style="6" customWidth="1"/>
    <col min="7186" max="7186" width="10.85546875" style="6" bestFit="1" customWidth="1"/>
    <col min="7187" max="7187" width="10" style="6" bestFit="1" customWidth="1"/>
    <col min="7188" max="7188" width="8.42578125" style="6" bestFit="1" customWidth="1"/>
    <col min="7189" max="7189" width="8.42578125" style="6" customWidth="1"/>
    <col min="7190" max="7190" width="9.28515625" style="6" customWidth="1"/>
    <col min="7191" max="7191" width="8.85546875" style="6" customWidth="1"/>
    <col min="7192" max="7192" width="9.140625" style="6" customWidth="1"/>
    <col min="7193" max="7193" width="8.5703125" style="6" customWidth="1"/>
    <col min="7194" max="7194" width="9" style="6" customWidth="1"/>
    <col min="7195" max="7195" width="7" style="6" customWidth="1"/>
    <col min="7196" max="7196" width="9.42578125" style="6" customWidth="1"/>
    <col min="7197" max="7197" width="8.85546875" style="6" customWidth="1"/>
    <col min="7198" max="7198" width="11.7109375" style="6" customWidth="1"/>
    <col min="7199" max="7438" width="9.140625" style="6"/>
    <col min="7439" max="7439" width="10.28515625" style="6" customWidth="1"/>
    <col min="7440" max="7440" width="0" style="6" hidden="1" customWidth="1"/>
    <col min="7441" max="7441" width="11.42578125" style="6" customWidth="1"/>
    <col min="7442" max="7442" width="10.85546875" style="6" bestFit="1" customWidth="1"/>
    <col min="7443" max="7443" width="10" style="6" bestFit="1" customWidth="1"/>
    <col min="7444" max="7444" width="8.42578125" style="6" bestFit="1" customWidth="1"/>
    <col min="7445" max="7445" width="8.42578125" style="6" customWidth="1"/>
    <col min="7446" max="7446" width="9.28515625" style="6" customWidth="1"/>
    <col min="7447" max="7447" width="8.85546875" style="6" customWidth="1"/>
    <col min="7448" max="7448" width="9.140625" style="6" customWidth="1"/>
    <col min="7449" max="7449" width="8.5703125" style="6" customWidth="1"/>
    <col min="7450" max="7450" width="9" style="6" customWidth="1"/>
    <col min="7451" max="7451" width="7" style="6" customWidth="1"/>
    <col min="7452" max="7452" width="9.42578125" style="6" customWidth="1"/>
    <col min="7453" max="7453" width="8.85546875" style="6" customWidth="1"/>
    <col min="7454" max="7454" width="11.7109375" style="6" customWidth="1"/>
    <col min="7455" max="7694" width="9.140625" style="6"/>
    <col min="7695" max="7695" width="10.28515625" style="6" customWidth="1"/>
    <col min="7696" max="7696" width="0" style="6" hidden="1" customWidth="1"/>
    <col min="7697" max="7697" width="11.42578125" style="6" customWidth="1"/>
    <col min="7698" max="7698" width="10.85546875" style="6" bestFit="1" customWidth="1"/>
    <col min="7699" max="7699" width="10" style="6" bestFit="1" customWidth="1"/>
    <col min="7700" max="7700" width="8.42578125" style="6" bestFit="1" customWidth="1"/>
    <col min="7701" max="7701" width="8.42578125" style="6" customWidth="1"/>
    <col min="7702" max="7702" width="9.28515625" style="6" customWidth="1"/>
    <col min="7703" max="7703" width="8.85546875" style="6" customWidth="1"/>
    <col min="7704" max="7704" width="9.140625" style="6" customWidth="1"/>
    <col min="7705" max="7705" width="8.5703125" style="6" customWidth="1"/>
    <col min="7706" max="7706" width="9" style="6" customWidth="1"/>
    <col min="7707" max="7707" width="7" style="6" customWidth="1"/>
    <col min="7708" max="7708" width="9.42578125" style="6" customWidth="1"/>
    <col min="7709" max="7709" width="8.85546875" style="6" customWidth="1"/>
    <col min="7710" max="7710" width="11.7109375" style="6" customWidth="1"/>
    <col min="7711" max="7950" width="9.140625" style="6"/>
    <col min="7951" max="7951" width="10.28515625" style="6" customWidth="1"/>
    <col min="7952" max="7952" width="0" style="6" hidden="1" customWidth="1"/>
    <col min="7953" max="7953" width="11.42578125" style="6" customWidth="1"/>
    <col min="7954" max="7954" width="10.85546875" style="6" bestFit="1" customWidth="1"/>
    <col min="7955" max="7955" width="10" style="6" bestFit="1" customWidth="1"/>
    <col min="7956" max="7956" width="8.42578125" style="6" bestFit="1" customWidth="1"/>
    <col min="7957" max="7957" width="8.42578125" style="6" customWidth="1"/>
    <col min="7958" max="7958" width="9.28515625" style="6" customWidth="1"/>
    <col min="7959" max="7959" width="8.85546875" style="6" customWidth="1"/>
    <col min="7960" max="7960" width="9.140625" style="6" customWidth="1"/>
    <col min="7961" max="7961" width="8.5703125" style="6" customWidth="1"/>
    <col min="7962" max="7962" width="9" style="6" customWidth="1"/>
    <col min="7963" max="7963" width="7" style="6" customWidth="1"/>
    <col min="7964" max="7964" width="9.42578125" style="6" customWidth="1"/>
    <col min="7965" max="7965" width="8.85546875" style="6" customWidth="1"/>
    <col min="7966" max="7966" width="11.7109375" style="6" customWidth="1"/>
    <col min="7967" max="8206" width="9.140625" style="6"/>
    <col min="8207" max="8207" width="10.28515625" style="6" customWidth="1"/>
    <col min="8208" max="8208" width="0" style="6" hidden="1" customWidth="1"/>
    <col min="8209" max="8209" width="11.42578125" style="6" customWidth="1"/>
    <col min="8210" max="8210" width="10.85546875" style="6" bestFit="1" customWidth="1"/>
    <col min="8211" max="8211" width="10" style="6" bestFit="1" customWidth="1"/>
    <col min="8212" max="8212" width="8.42578125" style="6" bestFit="1" customWidth="1"/>
    <col min="8213" max="8213" width="8.42578125" style="6" customWidth="1"/>
    <col min="8214" max="8214" width="9.28515625" style="6" customWidth="1"/>
    <col min="8215" max="8215" width="8.85546875" style="6" customWidth="1"/>
    <col min="8216" max="8216" width="9.140625" style="6" customWidth="1"/>
    <col min="8217" max="8217" width="8.5703125" style="6" customWidth="1"/>
    <col min="8218" max="8218" width="9" style="6" customWidth="1"/>
    <col min="8219" max="8219" width="7" style="6" customWidth="1"/>
    <col min="8220" max="8220" width="9.42578125" style="6" customWidth="1"/>
    <col min="8221" max="8221" width="8.85546875" style="6" customWidth="1"/>
    <col min="8222" max="8222" width="11.7109375" style="6" customWidth="1"/>
    <col min="8223" max="8462" width="9.140625" style="6"/>
    <col min="8463" max="8463" width="10.28515625" style="6" customWidth="1"/>
    <col min="8464" max="8464" width="0" style="6" hidden="1" customWidth="1"/>
    <col min="8465" max="8465" width="11.42578125" style="6" customWidth="1"/>
    <col min="8466" max="8466" width="10.85546875" style="6" bestFit="1" customWidth="1"/>
    <col min="8467" max="8467" width="10" style="6" bestFit="1" customWidth="1"/>
    <col min="8468" max="8468" width="8.42578125" style="6" bestFit="1" customWidth="1"/>
    <col min="8469" max="8469" width="8.42578125" style="6" customWidth="1"/>
    <col min="8470" max="8470" width="9.28515625" style="6" customWidth="1"/>
    <col min="8471" max="8471" width="8.85546875" style="6" customWidth="1"/>
    <col min="8472" max="8472" width="9.140625" style="6" customWidth="1"/>
    <col min="8473" max="8473" width="8.5703125" style="6" customWidth="1"/>
    <col min="8474" max="8474" width="9" style="6" customWidth="1"/>
    <col min="8475" max="8475" width="7" style="6" customWidth="1"/>
    <col min="8476" max="8476" width="9.42578125" style="6" customWidth="1"/>
    <col min="8477" max="8477" width="8.85546875" style="6" customWidth="1"/>
    <col min="8478" max="8478" width="11.7109375" style="6" customWidth="1"/>
    <col min="8479" max="8718" width="9.140625" style="6"/>
    <col min="8719" max="8719" width="10.28515625" style="6" customWidth="1"/>
    <col min="8720" max="8720" width="0" style="6" hidden="1" customWidth="1"/>
    <col min="8721" max="8721" width="11.42578125" style="6" customWidth="1"/>
    <col min="8722" max="8722" width="10.85546875" style="6" bestFit="1" customWidth="1"/>
    <col min="8723" max="8723" width="10" style="6" bestFit="1" customWidth="1"/>
    <col min="8724" max="8724" width="8.42578125" style="6" bestFit="1" customWidth="1"/>
    <col min="8725" max="8725" width="8.42578125" style="6" customWidth="1"/>
    <col min="8726" max="8726" width="9.28515625" style="6" customWidth="1"/>
    <col min="8727" max="8727" width="8.85546875" style="6" customWidth="1"/>
    <col min="8728" max="8728" width="9.140625" style="6" customWidth="1"/>
    <col min="8729" max="8729" width="8.5703125" style="6" customWidth="1"/>
    <col min="8730" max="8730" width="9" style="6" customWidth="1"/>
    <col min="8731" max="8731" width="7" style="6" customWidth="1"/>
    <col min="8732" max="8732" width="9.42578125" style="6" customWidth="1"/>
    <col min="8733" max="8733" width="8.85546875" style="6" customWidth="1"/>
    <col min="8734" max="8734" width="11.7109375" style="6" customWidth="1"/>
    <col min="8735" max="8974" width="9.140625" style="6"/>
    <col min="8975" max="8975" width="10.28515625" style="6" customWidth="1"/>
    <col min="8976" max="8976" width="0" style="6" hidden="1" customWidth="1"/>
    <col min="8977" max="8977" width="11.42578125" style="6" customWidth="1"/>
    <col min="8978" max="8978" width="10.85546875" style="6" bestFit="1" customWidth="1"/>
    <col min="8979" max="8979" width="10" style="6" bestFit="1" customWidth="1"/>
    <col min="8980" max="8980" width="8.42578125" style="6" bestFit="1" customWidth="1"/>
    <col min="8981" max="8981" width="8.42578125" style="6" customWidth="1"/>
    <col min="8982" max="8982" width="9.28515625" style="6" customWidth="1"/>
    <col min="8983" max="8983" width="8.85546875" style="6" customWidth="1"/>
    <col min="8984" max="8984" width="9.140625" style="6" customWidth="1"/>
    <col min="8985" max="8985" width="8.5703125" style="6" customWidth="1"/>
    <col min="8986" max="8986" width="9" style="6" customWidth="1"/>
    <col min="8987" max="8987" width="7" style="6" customWidth="1"/>
    <col min="8988" max="8988" width="9.42578125" style="6" customWidth="1"/>
    <col min="8989" max="8989" width="8.85546875" style="6" customWidth="1"/>
    <col min="8990" max="8990" width="11.7109375" style="6" customWidth="1"/>
    <col min="8991" max="9230" width="9.140625" style="6"/>
    <col min="9231" max="9231" width="10.28515625" style="6" customWidth="1"/>
    <col min="9232" max="9232" width="0" style="6" hidden="1" customWidth="1"/>
    <col min="9233" max="9233" width="11.42578125" style="6" customWidth="1"/>
    <col min="9234" max="9234" width="10.85546875" style="6" bestFit="1" customWidth="1"/>
    <col min="9235" max="9235" width="10" style="6" bestFit="1" customWidth="1"/>
    <col min="9236" max="9236" width="8.42578125" style="6" bestFit="1" customWidth="1"/>
    <col min="9237" max="9237" width="8.42578125" style="6" customWidth="1"/>
    <col min="9238" max="9238" width="9.28515625" style="6" customWidth="1"/>
    <col min="9239" max="9239" width="8.85546875" style="6" customWidth="1"/>
    <col min="9240" max="9240" width="9.140625" style="6" customWidth="1"/>
    <col min="9241" max="9241" width="8.5703125" style="6" customWidth="1"/>
    <col min="9242" max="9242" width="9" style="6" customWidth="1"/>
    <col min="9243" max="9243" width="7" style="6" customWidth="1"/>
    <col min="9244" max="9244" width="9.42578125" style="6" customWidth="1"/>
    <col min="9245" max="9245" width="8.85546875" style="6" customWidth="1"/>
    <col min="9246" max="9246" width="11.7109375" style="6" customWidth="1"/>
    <col min="9247" max="9486" width="9.140625" style="6"/>
    <col min="9487" max="9487" width="10.28515625" style="6" customWidth="1"/>
    <col min="9488" max="9488" width="0" style="6" hidden="1" customWidth="1"/>
    <col min="9489" max="9489" width="11.42578125" style="6" customWidth="1"/>
    <col min="9490" max="9490" width="10.85546875" style="6" bestFit="1" customWidth="1"/>
    <col min="9491" max="9491" width="10" style="6" bestFit="1" customWidth="1"/>
    <col min="9492" max="9492" width="8.42578125" style="6" bestFit="1" customWidth="1"/>
    <col min="9493" max="9493" width="8.42578125" style="6" customWidth="1"/>
    <col min="9494" max="9494" width="9.28515625" style="6" customWidth="1"/>
    <col min="9495" max="9495" width="8.85546875" style="6" customWidth="1"/>
    <col min="9496" max="9496" width="9.140625" style="6" customWidth="1"/>
    <col min="9497" max="9497" width="8.5703125" style="6" customWidth="1"/>
    <col min="9498" max="9498" width="9" style="6" customWidth="1"/>
    <col min="9499" max="9499" width="7" style="6" customWidth="1"/>
    <col min="9500" max="9500" width="9.42578125" style="6" customWidth="1"/>
    <col min="9501" max="9501" width="8.85546875" style="6" customWidth="1"/>
    <col min="9502" max="9502" width="11.7109375" style="6" customWidth="1"/>
    <col min="9503" max="9742" width="9.140625" style="6"/>
    <col min="9743" max="9743" width="10.28515625" style="6" customWidth="1"/>
    <col min="9744" max="9744" width="0" style="6" hidden="1" customWidth="1"/>
    <col min="9745" max="9745" width="11.42578125" style="6" customWidth="1"/>
    <col min="9746" max="9746" width="10.85546875" style="6" bestFit="1" customWidth="1"/>
    <col min="9747" max="9747" width="10" style="6" bestFit="1" customWidth="1"/>
    <col min="9748" max="9748" width="8.42578125" style="6" bestFit="1" customWidth="1"/>
    <col min="9749" max="9749" width="8.42578125" style="6" customWidth="1"/>
    <col min="9750" max="9750" width="9.28515625" style="6" customWidth="1"/>
    <col min="9751" max="9751" width="8.85546875" style="6" customWidth="1"/>
    <col min="9752" max="9752" width="9.140625" style="6" customWidth="1"/>
    <col min="9753" max="9753" width="8.5703125" style="6" customWidth="1"/>
    <col min="9754" max="9754" width="9" style="6" customWidth="1"/>
    <col min="9755" max="9755" width="7" style="6" customWidth="1"/>
    <col min="9756" max="9756" width="9.42578125" style="6" customWidth="1"/>
    <col min="9757" max="9757" width="8.85546875" style="6" customWidth="1"/>
    <col min="9758" max="9758" width="11.7109375" style="6" customWidth="1"/>
    <col min="9759" max="9998" width="9.140625" style="6"/>
    <col min="9999" max="9999" width="10.28515625" style="6" customWidth="1"/>
    <col min="10000" max="10000" width="0" style="6" hidden="1" customWidth="1"/>
    <col min="10001" max="10001" width="11.42578125" style="6" customWidth="1"/>
    <col min="10002" max="10002" width="10.85546875" style="6" bestFit="1" customWidth="1"/>
    <col min="10003" max="10003" width="10" style="6" bestFit="1" customWidth="1"/>
    <col min="10004" max="10004" width="8.42578125" style="6" bestFit="1" customWidth="1"/>
    <col min="10005" max="10005" width="8.42578125" style="6" customWidth="1"/>
    <col min="10006" max="10006" width="9.28515625" style="6" customWidth="1"/>
    <col min="10007" max="10007" width="8.85546875" style="6" customWidth="1"/>
    <col min="10008" max="10008" width="9.140625" style="6" customWidth="1"/>
    <col min="10009" max="10009" width="8.5703125" style="6" customWidth="1"/>
    <col min="10010" max="10010" width="9" style="6" customWidth="1"/>
    <col min="10011" max="10011" width="7" style="6" customWidth="1"/>
    <col min="10012" max="10012" width="9.42578125" style="6" customWidth="1"/>
    <col min="10013" max="10013" width="8.85546875" style="6" customWidth="1"/>
    <col min="10014" max="10014" width="11.7109375" style="6" customWidth="1"/>
    <col min="10015" max="10254" width="9.140625" style="6"/>
    <col min="10255" max="10255" width="10.28515625" style="6" customWidth="1"/>
    <col min="10256" max="10256" width="0" style="6" hidden="1" customWidth="1"/>
    <col min="10257" max="10257" width="11.42578125" style="6" customWidth="1"/>
    <col min="10258" max="10258" width="10.85546875" style="6" bestFit="1" customWidth="1"/>
    <col min="10259" max="10259" width="10" style="6" bestFit="1" customWidth="1"/>
    <col min="10260" max="10260" width="8.42578125" style="6" bestFit="1" customWidth="1"/>
    <col min="10261" max="10261" width="8.42578125" style="6" customWidth="1"/>
    <col min="10262" max="10262" width="9.28515625" style="6" customWidth="1"/>
    <col min="10263" max="10263" width="8.85546875" style="6" customWidth="1"/>
    <col min="10264" max="10264" width="9.140625" style="6" customWidth="1"/>
    <col min="10265" max="10265" width="8.5703125" style="6" customWidth="1"/>
    <col min="10266" max="10266" width="9" style="6" customWidth="1"/>
    <col min="10267" max="10267" width="7" style="6" customWidth="1"/>
    <col min="10268" max="10268" width="9.42578125" style="6" customWidth="1"/>
    <col min="10269" max="10269" width="8.85546875" style="6" customWidth="1"/>
    <col min="10270" max="10270" width="11.7109375" style="6" customWidth="1"/>
    <col min="10271" max="10510" width="9.140625" style="6"/>
    <col min="10511" max="10511" width="10.28515625" style="6" customWidth="1"/>
    <col min="10512" max="10512" width="0" style="6" hidden="1" customWidth="1"/>
    <col min="10513" max="10513" width="11.42578125" style="6" customWidth="1"/>
    <col min="10514" max="10514" width="10.85546875" style="6" bestFit="1" customWidth="1"/>
    <col min="10515" max="10515" width="10" style="6" bestFit="1" customWidth="1"/>
    <col min="10516" max="10516" width="8.42578125" style="6" bestFit="1" customWidth="1"/>
    <col min="10517" max="10517" width="8.42578125" style="6" customWidth="1"/>
    <col min="10518" max="10518" width="9.28515625" style="6" customWidth="1"/>
    <col min="10519" max="10519" width="8.85546875" style="6" customWidth="1"/>
    <col min="10520" max="10520" width="9.140625" style="6" customWidth="1"/>
    <col min="10521" max="10521" width="8.5703125" style="6" customWidth="1"/>
    <col min="10522" max="10522" width="9" style="6" customWidth="1"/>
    <col min="10523" max="10523" width="7" style="6" customWidth="1"/>
    <col min="10524" max="10524" width="9.42578125" style="6" customWidth="1"/>
    <col min="10525" max="10525" width="8.85546875" style="6" customWidth="1"/>
    <col min="10526" max="10526" width="11.7109375" style="6" customWidth="1"/>
    <col min="10527" max="10766" width="9.140625" style="6"/>
    <col min="10767" max="10767" width="10.28515625" style="6" customWidth="1"/>
    <col min="10768" max="10768" width="0" style="6" hidden="1" customWidth="1"/>
    <col min="10769" max="10769" width="11.42578125" style="6" customWidth="1"/>
    <col min="10770" max="10770" width="10.85546875" style="6" bestFit="1" customWidth="1"/>
    <col min="10771" max="10771" width="10" style="6" bestFit="1" customWidth="1"/>
    <col min="10772" max="10772" width="8.42578125" style="6" bestFit="1" customWidth="1"/>
    <col min="10773" max="10773" width="8.42578125" style="6" customWidth="1"/>
    <col min="10774" max="10774" width="9.28515625" style="6" customWidth="1"/>
    <col min="10775" max="10775" width="8.85546875" style="6" customWidth="1"/>
    <col min="10776" max="10776" width="9.140625" style="6" customWidth="1"/>
    <col min="10777" max="10777" width="8.5703125" style="6" customWidth="1"/>
    <col min="10778" max="10778" width="9" style="6" customWidth="1"/>
    <col min="10779" max="10779" width="7" style="6" customWidth="1"/>
    <col min="10780" max="10780" width="9.42578125" style="6" customWidth="1"/>
    <col min="10781" max="10781" width="8.85546875" style="6" customWidth="1"/>
    <col min="10782" max="10782" width="11.7109375" style="6" customWidth="1"/>
    <col min="10783" max="11022" width="9.140625" style="6"/>
    <col min="11023" max="11023" width="10.28515625" style="6" customWidth="1"/>
    <col min="11024" max="11024" width="0" style="6" hidden="1" customWidth="1"/>
    <col min="11025" max="11025" width="11.42578125" style="6" customWidth="1"/>
    <col min="11026" max="11026" width="10.85546875" style="6" bestFit="1" customWidth="1"/>
    <col min="11027" max="11027" width="10" style="6" bestFit="1" customWidth="1"/>
    <col min="11028" max="11028" width="8.42578125" style="6" bestFit="1" customWidth="1"/>
    <col min="11029" max="11029" width="8.42578125" style="6" customWidth="1"/>
    <col min="11030" max="11030" width="9.28515625" style="6" customWidth="1"/>
    <col min="11031" max="11031" width="8.85546875" style="6" customWidth="1"/>
    <col min="11032" max="11032" width="9.140625" style="6" customWidth="1"/>
    <col min="11033" max="11033" width="8.5703125" style="6" customWidth="1"/>
    <col min="11034" max="11034" width="9" style="6" customWidth="1"/>
    <col min="11035" max="11035" width="7" style="6" customWidth="1"/>
    <col min="11036" max="11036" width="9.42578125" style="6" customWidth="1"/>
    <col min="11037" max="11037" width="8.85546875" style="6" customWidth="1"/>
    <col min="11038" max="11038" width="11.7109375" style="6" customWidth="1"/>
    <col min="11039" max="11278" width="9.140625" style="6"/>
    <col min="11279" max="11279" width="10.28515625" style="6" customWidth="1"/>
    <col min="11280" max="11280" width="0" style="6" hidden="1" customWidth="1"/>
    <col min="11281" max="11281" width="11.42578125" style="6" customWidth="1"/>
    <col min="11282" max="11282" width="10.85546875" style="6" bestFit="1" customWidth="1"/>
    <col min="11283" max="11283" width="10" style="6" bestFit="1" customWidth="1"/>
    <col min="11284" max="11284" width="8.42578125" style="6" bestFit="1" customWidth="1"/>
    <col min="11285" max="11285" width="8.42578125" style="6" customWidth="1"/>
    <col min="11286" max="11286" width="9.28515625" style="6" customWidth="1"/>
    <col min="11287" max="11287" width="8.85546875" style="6" customWidth="1"/>
    <col min="11288" max="11288" width="9.140625" style="6" customWidth="1"/>
    <col min="11289" max="11289" width="8.5703125" style="6" customWidth="1"/>
    <col min="11290" max="11290" width="9" style="6" customWidth="1"/>
    <col min="11291" max="11291" width="7" style="6" customWidth="1"/>
    <col min="11292" max="11292" width="9.42578125" style="6" customWidth="1"/>
    <col min="11293" max="11293" width="8.85546875" style="6" customWidth="1"/>
    <col min="11294" max="11294" width="11.7109375" style="6" customWidth="1"/>
    <col min="11295" max="11534" width="9.140625" style="6"/>
    <col min="11535" max="11535" width="10.28515625" style="6" customWidth="1"/>
    <col min="11536" max="11536" width="0" style="6" hidden="1" customWidth="1"/>
    <col min="11537" max="11537" width="11.42578125" style="6" customWidth="1"/>
    <col min="11538" max="11538" width="10.85546875" style="6" bestFit="1" customWidth="1"/>
    <col min="11539" max="11539" width="10" style="6" bestFit="1" customWidth="1"/>
    <col min="11540" max="11540" width="8.42578125" style="6" bestFit="1" customWidth="1"/>
    <col min="11541" max="11541" width="8.42578125" style="6" customWidth="1"/>
    <col min="11542" max="11542" width="9.28515625" style="6" customWidth="1"/>
    <col min="11543" max="11543" width="8.85546875" style="6" customWidth="1"/>
    <col min="11544" max="11544" width="9.140625" style="6" customWidth="1"/>
    <col min="11545" max="11545" width="8.5703125" style="6" customWidth="1"/>
    <col min="11546" max="11546" width="9" style="6" customWidth="1"/>
    <col min="11547" max="11547" width="7" style="6" customWidth="1"/>
    <col min="11548" max="11548" width="9.42578125" style="6" customWidth="1"/>
    <col min="11549" max="11549" width="8.85546875" style="6" customWidth="1"/>
    <col min="11550" max="11550" width="11.7109375" style="6" customWidth="1"/>
    <col min="11551" max="11790" width="9.140625" style="6"/>
    <col min="11791" max="11791" width="10.28515625" style="6" customWidth="1"/>
    <col min="11792" max="11792" width="0" style="6" hidden="1" customWidth="1"/>
    <col min="11793" max="11793" width="11.42578125" style="6" customWidth="1"/>
    <col min="11794" max="11794" width="10.85546875" style="6" bestFit="1" customWidth="1"/>
    <col min="11795" max="11795" width="10" style="6" bestFit="1" customWidth="1"/>
    <col min="11796" max="11796" width="8.42578125" style="6" bestFit="1" customWidth="1"/>
    <col min="11797" max="11797" width="8.42578125" style="6" customWidth="1"/>
    <col min="11798" max="11798" width="9.28515625" style="6" customWidth="1"/>
    <col min="11799" max="11799" width="8.85546875" style="6" customWidth="1"/>
    <col min="11800" max="11800" width="9.140625" style="6" customWidth="1"/>
    <col min="11801" max="11801" width="8.5703125" style="6" customWidth="1"/>
    <col min="11802" max="11802" width="9" style="6" customWidth="1"/>
    <col min="11803" max="11803" width="7" style="6" customWidth="1"/>
    <col min="11804" max="11804" width="9.42578125" style="6" customWidth="1"/>
    <col min="11805" max="11805" width="8.85546875" style="6" customWidth="1"/>
    <col min="11806" max="11806" width="11.7109375" style="6" customWidth="1"/>
    <col min="11807" max="12046" width="9.140625" style="6"/>
    <col min="12047" max="12047" width="10.28515625" style="6" customWidth="1"/>
    <col min="12048" max="12048" width="0" style="6" hidden="1" customWidth="1"/>
    <col min="12049" max="12049" width="11.42578125" style="6" customWidth="1"/>
    <col min="12050" max="12050" width="10.85546875" style="6" bestFit="1" customWidth="1"/>
    <col min="12051" max="12051" width="10" style="6" bestFit="1" customWidth="1"/>
    <col min="12052" max="12052" width="8.42578125" style="6" bestFit="1" customWidth="1"/>
    <col min="12053" max="12053" width="8.42578125" style="6" customWidth="1"/>
    <col min="12054" max="12054" width="9.28515625" style="6" customWidth="1"/>
    <col min="12055" max="12055" width="8.85546875" style="6" customWidth="1"/>
    <col min="12056" max="12056" width="9.140625" style="6" customWidth="1"/>
    <col min="12057" max="12057" width="8.5703125" style="6" customWidth="1"/>
    <col min="12058" max="12058" width="9" style="6" customWidth="1"/>
    <col min="12059" max="12059" width="7" style="6" customWidth="1"/>
    <col min="12060" max="12060" width="9.42578125" style="6" customWidth="1"/>
    <col min="12061" max="12061" width="8.85546875" style="6" customWidth="1"/>
    <col min="12062" max="12062" width="11.7109375" style="6" customWidth="1"/>
    <col min="12063" max="12302" width="9.140625" style="6"/>
    <col min="12303" max="12303" width="10.28515625" style="6" customWidth="1"/>
    <col min="12304" max="12304" width="0" style="6" hidden="1" customWidth="1"/>
    <col min="12305" max="12305" width="11.42578125" style="6" customWidth="1"/>
    <col min="12306" max="12306" width="10.85546875" style="6" bestFit="1" customWidth="1"/>
    <col min="12307" max="12307" width="10" style="6" bestFit="1" customWidth="1"/>
    <col min="12308" max="12308" width="8.42578125" style="6" bestFit="1" customWidth="1"/>
    <col min="12309" max="12309" width="8.42578125" style="6" customWidth="1"/>
    <col min="12310" max="12310" width="9.28515625" style="6" customWidth="1"/>
    <col min="12311" max="12311" width="8.85546875" style="6" customWidth="1"/>
    <col min="12312" max="12312" width="9.140625" style="6" customWidth="1"/>
    <col min="12313" max="12313" width="8.5703125" style="6" customWidth="1"/>
    <col min="12314" max="12314" width="9" style="6" customWidth="1"/>
    <col min="12315" max="12315" width="7" style="6" customWidth="1"/>
    <col min="12316" max="12316" width="9.42578125" style="6" customWidth="1"/>
    <col min="12317" max="12317" width="8.85546875" style="6" customWidth="1"/>
    <col min="12318" max="12318" width="11.7109375" style="6" customWidth="1"/>
    <col min="12319" max="12558" width="9.140625" style="6"/>
    <col min="12559" max="12559" width="10.28515625" style="6" customWidth="1"/>
    <col min="12560" max="12560" width="0" style="6" hidden="1" customWidth="1"/>
    <col min="12561" max="12561" width="11.42578125" style="6" customWidth="1"/>
    <col min="12562" max="12562" width="10.85546875" style="6" bestFit="1" customWidth="1"/>
    <col min="12563" max="12563" width="10" style="6" bestFit="1" customWidth="1"/>
    <col min="12564" max="12564" width="8.42578125" style="6" bestFit="1" customWidth="1"/>
    <col min="12565" max="12565" width="8.42578125" style="6" customWidth="1"/>
    <col min="12566" max="12566" width="9.28515625" style="6" customWidth="1"/>
    <col min="12567" max="12567" width="8.85546875" style="6" customWidth="1"/>
    <col min="12568" max="12568" width="9.140625" style="6" customWidth="1"/>
    <col min="12569" max="12569" width="8.5703125" style="6" customWidth="1"/>
    <col min="12570" max="12570" width="9" style="6" customWidth="1"/>
    <col min="12571" max="12571" width="7" style="6" customWidth="1"/>
    <col min="12572" max="12572" width="9.42578125" style="6" customWidth="1"/>
    <col min="12573" max="12573" width="8.85546875" style="6" customWidth="1"/>
    <col min="12574" max="12574" width="11.7109375" style="6" customWidth="1"/>
    <col min="12575" max="12814" width="9.140625" style="6"/>
    <col min="12815" max="12815" width="10.28515625" style="6" customWidth="1"/>
    <col min="12816" max="12816" width="0" style="6" hidden="1" customWidth="1"/>
    <col min="12817" max="12817" width="11.42578125" style="6" customWidth="1"/>
    <col min="12818" max="12818" width="10.85546875" style="6" bestFit="1" customWidth="1"/>
    <col min="12819" max="12819" width="10" style="6" bestFit="1" customWidth="1"/>
    <col min="12820" max="12820" width="8.42578125" style="6" bestFit="1" customWidth="1"/>
    <col min="12821" max="12821" width="8.42578125" style="6" customWidth="1"/>
    <col min="12822" max="12822" width="9.28515625" style="6" customWidth="1"/>
    <col min="12823" max="12823" width="8.85546875" style="6" customWidth="1"/>
    <col min="12824" max="12824" width="9.140625" style="6" customWidth="1"/>
    <col min="12825" max="12825" width="8.5703125" style="6" customWidth="1"/>
    <col min="12826" max="12826" width="9" style="6" customWidth="1"/>
    <col min="12827" max="12827" width="7" style="6" customWidth="1"/>
    <col min="12828" max="12828" width="9.42578125" style="6" customWidth="1"/>
    <col min="12829" max="12829" width="8.85546875" style="6" customWidth="1"/>
    <col min="12830" max="12830" width="11.7109375" style="6" customWidth="1"/>
    <col min="12831" max="13070" width="9.140625" style="6"/>
    <col min="13071" max="13071" width="10.28515625" style="6" customWidth="1"/>
    <col min="13072" max="13072" width="0" style="6" hidden="1" customWidth="1"/>
    <col min="13073" max="13073" width="11.42578125" style="6" customWidth="1"/>
    <col min="13074" max="13074" width="10.85546875" style="6" bestFit="1" customWidth="1"/>
    <col min="13075" max="13075" width="10" style="6" bestFit="1" customWidth="1"/>
    <col min="13076" max="13076" width="8.42578125" style="6" bestFit="1" customWidth="1"/>
    <col min="13077" max="13077" width="8.42578125" style="6" customWidth="1"/>
    <col min="13078" max="13078" width="9.28515625" style="6" customWidth="1"/>
    <col min="13079" max="13079" width="8.85546875" style="6" customWidth="1"/>
    <col min="13080" max="13080" width="9.140625" style="6" customWidth="1"/>
    <col min="13081" max="13081" width="8.5703125" style="6" customWidth="1"/>
    <col min="13082" max="13082" width="9" style="6" customWidth="1"/>
    <col min="13083" max="13083" width="7" style="6" customWidth="1"/>
    <col min="13084" max="13084" width="9.42578125" style="6" customWidth="1"/>
    <col min="13085" max="13085" width="8.85546875" style="6" customWidth="1"/>
    <col min="13086" max="13086" width="11.7109375" style="6" customWidth="1"/>
    <col min="13087" max="13326" width="9.140625" style="6"/>
    <col min="13327" max="13327" width="10.28515625" style="6" customWidth="1"/>
    <col min="13328" max="13328" width="0" style="6" hidden="1" customWidth="1"/>
    <col min="13329" max="13329" width="11.42578125" style="6" customWidth="1"/>
    <col min="13330" max="13330" width="10.85546875" style="6" bestFit="1" customWidth="1"/>
    <col min="13331" max="13331" width="10" style="6" bestFit="1" customWidth="1"/>
    <col min="13332" max="13332" width="8.42578125" style="6" bestFit="1" customWidth="1"/>
    <col min="13333" max="13333" width="8.42578125" style="6" customWidth="1"/>
    <col min="13334" max="13334" width="9.28515625" style="6" customWidth="1"/>
    <col min="13335" max="13335" width="8.85546875" style="6" customWidth="1"/>
    <col min="13336" max="13336" width="9.140625" style="6" customWidth="1"/>
    <col min="13337" max="13337" width="8.5703125" style="6" customWidth="1"/>
    <col min="13338" max="13338" width="9" style="6" customWidth="1"/>
    <col min="13339" max="13339" width="7" style="6" customWidth="1"/>
    <col min="13340" max="13340" width="9.42578125" style="6" customWidth="1"/>
    <col min="13341" max="13341" width="8.85546875" style="6" customWidth="1"/>
    <col min="13342" max="13342" width="11.7109375" style="6" customWidth="1"/>
    <col min="13343" max="13582" width="9.140625" style="6"/>
    <col min="13583" max="13583" width="10.28515625" style="6" customWidth="1"/>
    <col min="13584" max="13584" width="0" style="6" hidden="1" customWidth="1"/>
    <col min="13585" max="13585" width="11.42578125" style="6" customWidth="1"/>
    <col min="13586" max="13586" width="10.85546875" style="6" bestFit="1" customWidth="1"/>
    <col min="13587" max="13587" width="10" style="6" bestFit="1" customWidth="1"/>
    <col min="13588" max="13588" width="8.42578125" style="6" bestFit="1" customWidth="1"/>
    <col min="13589" max="13589" width="8.42578125" style="6" customWidth="1"/>
    <col min="13590" max="13590" width="9.28515625" style="6" customWidth="1"/>
    <col min="13591" max="13591" width="8.85546875" style="6" customWidth="1"/>
    <col min="13592" max="13592" width="9.140625" style="6" customWidth="1"/>
    <col min="13593" max="13593" width="8.5703125" style="6" customWidth="1"/>
    <col min="13594" max="13594" width="9" style="6" customWidth="1"/>
    <col min="13595" max="13595" width="7" style="6" customWidth="1"/>
    <col min="13596" max="13596" width="9.42578125" style="6" customWidth="1"/>
    <col min="13597" max="13597" width="8.85546875" style="6" customWidth="1"/>
    <col min="13598" max="13598" width="11.7109375" style="6" customWidth="1"/>
    <col min="13599" max="13838" width="9.140625" style="6"/>
    <col min="13839" max="13839" width="10.28515625" style="6" customWidth="1"/>
    <col min="13840" max="13840" width="0" style="6" hidden="1" customWidth="1"/>
    <col min="13841" max="13841" width="11.42578125" style="6" customWidth="1"/>
    <col min="13842" max="13842" width="10.85546875" style="6" bestFit="1" customWidth="1"/>
    <col min="13843" max="13843" width="10" style="6" bestFit="1" customWidth="1"/>
    <col min="13844" max="13844" width="8.42578125" style="6" bestFit="1" customWidth="1"/>
    <col min="13845" max="13845" width="8.42578125" style="6" customWidth="1"/>
    <col min="13846" max="13846" width="9.28515625" style="6" customWidth="1"/>
    <col min="13847" max="13847" width="8.85546875" style="6" customWidth="1"/>
    <col min="13848" max="13848" width="9.140625" style="6" customWidth="1"/>
    <col min="13849" max="13849" width="8.5703125" style="6" customWidth="1"/>
    <col min="13850" max="13850" width="9" style="6" customWidth="1"/>
    <col min="13851" max="13851" width="7" style="6" customWidth="1"/>
    <col min="13852" max="13852" width="9.42578125" style="6" customWidth="1"/>
    <col min="13853" max="13853" width="8.85546875" style="6" customWidth="1"/>
    <col min="13854" max="13854" width="11.7109375" style="6" customWidth="1"/>
    <col min="13855" max="14094" width="9.140625" style="6"/>
    <col min="14095" max="14095" width="10.28515625" style="6" customWidth="1"/>
    <col min="14096" max="14096" width="0" style="6" hidden="1" customWidth="1"/>
    <col min="14097" max="14097" width="11.42578125" style="6" customWidth="1"/>
    <col min="14098" max="14098" width="10.85546875" style="6" bestFit="1" customWidth="1"/>
    <col min="14099" max="14099" width="10" style="6" bestFit="1" customWidth="1"/>
    <col min="14100" max="14100" width="8.42578125" style="6" bestFit="1" customWidth="1"/>
    <col min="14101" max="14101" width="8.42578125" style="6" customWidth="1"/>
    <col min="14102" max="14102" width="9.28515625" style="6" customWidth="1"/>
    <col min="14103" max="14103" width="8.85546875" style="6" customWidth="1"/>
    <col min="14104" max="14104" width="9.140625" style="6" customWidth="1"/>
    <col min="14105" max="14105" width="8.5703125" style="6" customWidth="1"/>
    <col min="14106" max="14106" width="9" style="6" customWidth="1"/>
    <col min="14107" max="14107" width="7" style="6" customWidth="1"/>
    <col min="14108" max="14108" width="9.42578125" style="6" customWidth="1"/>
    <col min="14109" max="14109" width="8.85546875" style="6" customWidth="1"/>
    <col min="14110" max="14110" width="11.7109375" style="6" customWidth="1"/>
    <col min="14111" max="14350" width="9.140625" style="6"/>
    <col min="14351" max="14351" width="10.28515625" style="6" customWidth="1"/>
    <col min="14352" max="14352" width="0" style="6" hidden="1" customWidth="1"/>
    <col min="14353" max="14353" width="11.42578125" style="6" customWidth="1"/>
    <col min="14354" max="14354" width="10.85546875" style="6" bestFit="1" customWidth="1"/>
    <col min="14355" max="14355" width="10" style="6" bestFit="1" customWidth="1"/>
    <col min="14356" max="14356" width="8.42578125" style="6" bestFit="1" customWidth="1"/>
    <col min="14357" max="14357" width="8.42578125" style="6" customWidth="1"/>
    <col min="14358" max="14358" width="9.28515625" style="6" customWidth="1"/>
    <col min="14359" max="14359" width="8.85546875" style="6" customWidth="1"/>
    <col min="14360" max="14360" width="9.140625" style="6" customWidth="1"/>
    <col min="14361" max="14361" width="8.5703125" style="6" customWidth="1"/>
    <col min="14362" max="14362" width="9" style="6" customWidth="1"/>
    <col min="14363" max="14363" width="7" style="6" customWidth="1"/>
    <col min="14364" max="14364" width="9.42578125" style="6" customWidth="1"/>
    <col min="14365" max="14365" width="8.85546875" style="6" customWidth="1"/>
    <col min="14366" max="14366" width="11.7109375" style="6" customWidth="1"/>
    <col min="14367" max="14606" width="9.140625" style="6"/>
    <col min="14607" max="14607" width="10.28515625" style="6" customWidth="1"/>
    <col min="14608" max="14608" width="0" style="6" hidden="1" customWidth="1"/>
    <col min="14609" max="14609" width="11.42578125" style="6" customWidth="1"/>
    <col min="14610" max="14610" width="10.85546875" style="6" bestFit="1" customWidth="1"/>
    <col min="14611" max="14611" width="10" style="6" bestFit="1" customWidth="1"/>
    <col min="14612" max="14612" width="8.42578125" style="6" bestFit="1" customWidth="1"/>
    <col min="14613" max="14613" width="8.42578125" style="6" customWidth="1"/>
    <col min="14614" max="14614" width="9.28515625" style="6" customWidth="1"/>
    <col min="14615" max="14615" width="8.85546875" style="6" customWidth="1"/>
    <col min="14616" max="14616" width="9.140625" style="6" customWidth="1"/>
    <col min="14617" max="14617" width="8.5703125" style="6" customWidth="1"/>
    <col min="14618" max="14618" width="9" style="6" customWidth="1"/>
    <col min="14619" max="14619" width="7" style="6" customWidth="1"/>
    <col min="14620" max="14620" width="9.42578125" style="6" customWidth="1"/>
    <col min="14621" max="14621" width="8.85546875" style="6" customWidth="1"/>
    <col min="14622" max="14622" width="11.7109375" style="6" customWidth="1"/>
    <col min="14623" max="14862" width="9.140625" style="6"/>
    <col min="14863" max="14863" width="10.28515625" style="6" customWidth="1"/>
    <col min="14864" max="14864" width="0" style="6" hidden="1" customWidth="1"/>
    <col min="14865" max="14865" width="11.42578125" style="6" customWidth="1"/>
    <col min="14866" max="14866" width="10.85546875" style="6" bestFit="1" customWidth="1"/>
    <col min="14867" max="14867" width="10" style="6" bestFit="1" customWidth="1"/>
    <col min="14868" max="14868" width="8.42578125" style="6" bestFit="1" customWidth="1"/>
    <col min="14869" max="14869" width="8.42578125" style="6" customWidth="1"/>
    <col min="14870" max="14870" width="9.28515625" style="6" customWidth="1"/>
    <col min="14871" max="14871" width="8.85546875" style="6" customWidth="1"/>
    <col min="14872" max="14872" width="9.140625" style="6" customWidth="1"/>
    <col min="14873" max="14873" width="8.5703125" style="6" customWidth="1"/>
    <col min="14874" max="14874" width="9" style="6" customWidth="1"/>
    <col min="14875" max="14875" width="7" style="6" customWidth="1"/>
    <col min="14876" max="14876" width="9.42578125" style="6" customWidth="1"/>
    <col min="14877" max="14877" width="8.85546875" style="6" customWidth="1"/>
    <col min="14878" max="14878" width="11.7109375" style="6" customWidth="1"/>
    <col min="14879" max="15118" width="9.140625" style="6"/>
    <col min="15119" max="15119" width="10.28515625" style="6" customWidth="1"/>
    <col min="15120" max="15120" width="0" style="6" hidden="1" customWidth="1"/>
    <col min="15121" max="15121" width="11.42578125" style="6" customWidth="1"/>
    <col min="15122" max="15122" width="10.85546875" style="6" bestFit="1" customWidth="1"/>
    <col min="15123" max="15123" width="10" style="6" bestFit="1" customWidth="1"/>
    <col min="15124" max="15124" width="8.42578125" style="6" bestFit="1" customWidth="1"/>
    <col min="15125" max="15125" width="8.42578125" style="6" customWidth="1"/>
    <col min="15126" max="15126" width="9.28515625" style="6" customWidth="1"/>
    <col min="15127" max="15127" width="8.85546875" style="6" customWidth="1"/>
    <col min="15128" max="15128" width="9.140625" style="6" customWidth="1"/>
    <col min="15129" max="15129" width="8.5703125" style="6" customWidth="1"/>
    <col min="15130" max="15130" width="9" style="6" customWidth="1"/>
    <col min="15131" max="15131" width="7" style="6" customWidth="1"/>
    <col min="15132" max="15132" width="9.42578125" style="6" customWidth="1"/>
    <col min="15133" max="15133" width="8.85546875" style="6" customWidth="1"/>
    <col min="15134" max="15134" width="11.7109375" style="6" customWidth="1"/>
    <col min="15135" max="15374" width="9.140625" style="6"/>
    <col min="15375" max="15375" width="10.28515625" style="6" customWidth="1"/>
    <col min="15376" max="15376" width="0" style="6" hidden="1" customWidth="1"/>
    <col min="15377" max="15377" width="11.42578125" style="6" customWidth="1"/>
    <col min="15378" max="15378" width="10.85546875" style="6" bestFit="1" customWidth="1"/>
    <col min="15379" max="15379" width="10" style="6" bestFit="1" customWidth="1"/>
    <col min="15380" max="15380" width="8.42578125" style="6" bestFit="1" customWidth="1"/>
    <col min="15381" max="15381" width="8.42578125" style="6" customWidth="1"/>
    <col min="15382" max="15382" width="9.28515625" style="6" customWidth="1"/>
    <col min="15383" max="15383" width="8.85546875" style="6" customWidth="1"/>
    <col min="15384" max="15384" width="9.140625" style="6" customWidth="1"/>
    <col min="15385" max="15385" width="8.5703125" style="6" customWidth="1"/>
    <col min="15386" max="15386" width="9" style="6" customWidth="1"/>
    <col min="15387" max="15387" width="7" style="6" customWidth="1"/>
    <col min="15388" max="15388" width="9.42578125" style="6" customWidth="1"/>
    <col min="15389" max="15389" width="8.85546875" style="6" customWidth="1"/>
    <col min="15390" max="15390" width="11.7109375" style="6" customWidth="1"/>
    <col min="15391" max="15630" width="9.140625" style="6"/>
    <col min="15631" max="15631" width="10.28515625" style="6" customWidth="1"/>
    <col min="15632" max="15632" width="0" style="6" hidden="1" customWidth="1"/>
    <col min="15633" max="15633" width="11.42578125" style="6" customWidth="1"/>
    <col min="15634" max="15634" width="10.85546875" style="6" bestFit="1" customWidth="1"/>
    <col min="15635" max="15635" width="10" style="6" bestFit="1" customWidth="1"/>
    <col min="15636" max="15636" width="8.42578125" style="6" bestFit="1" customWidth="1"/>
    <col min="15637" max="15637" width="8.42578125" style="6" customWidth="1"/>
    <col min="15638" max="15638" width="9.28515625" style="6" customWidth="1"/>
    <col min="15639" max="15639" width="8.85546875" style="6" customWidth="1"/>
    <col min="15640" max="15640" width="9.140625" style="6" customWidth="1"/>
    <col min="15641" max="15641" width="8.5703125" style="6" customWidth="1"/>
    <col min="15642" max="15642" width="9" style="6" customWidth="1"/>
    <col min="15643" max="15643" width="7" style="6" customWidth="1"/>
    <col min="15644" max="15644" width="9.42578125" style="6" customWidth="1"/>
    <col min="15645" max="15645" width="8.85546875" style="6" customWidth="1"/>
    <col min="15646" max="15646" width="11.7109375" style="6" customWidth="1"/>
    <col min="15647" max="15886" width="9.140625" style="6"/>
    <col min="15887" max="15887" width="10.28515625" style="6" customWidth="1"/>
    <col min="15888" max="15888" width="0" style="6" hidden="1" customWidth="1"/>
    <col min="15889" max="15889" width="11.42578125" style="6" customWidth="1"/>
    <col min="15890" max="15890" width="10.85546875" style="6" bestFit="1" customWidth="1"/>
    <col min="15891" max="15891" width="10" style="6" bestFit="1" customWidth="1"/>
    <col min="15892" max="15892" width="8.42578125" style="6" bestFit="1" customWidth="1"/>
    <col min="15893" max="15893" width="8.42578125" style="6" customWidth="1"/>
    <col min="15894" max="15894" width="9.28515625" style="6" customWidth="1"/>
    <col min="15895" max="15895" width="8.85546875" style="6" customWidth="1"/>
    <col min="15896" max="15896" width="9.140625" style="6" customWidth="1"/>
    <col min="15897" max="15897" width="8.5703125" style="6" customWidth="1"/>
    <col min="15898" max="15898" width="9" style="6" customWidth="1"/>
    <col min="15899" max="15899" width="7" style="6" customWidth="1"/>
    <col min="15900" max="15900" width="9.42578125" style="6" customWidth="1"/>
    <col min="15901" max="15901" width="8.85546875" style="6" customWidth="1"/>
    <col min="15902" max="15902" width="11.7109375" style="6" customWidth="1"/>
    <col min="15903" max="16142" width="9.140625" style="6"/>
    <col min="16143" max="16143" width="10.28515625" style="6" customWidth="1"/>
    <col min="16144" max="16144" width="0" style="6" hidden="1" customWidth="1"/>
    <col min="16145" max="16145" width="11.42578125" style="6" customWidth="1"/>
    <col min="16146" max="16146" width="10.85546875" style="6" bestFit="1" customWidth="1"/>
    <col min="16147" max="16147" width="10" style="6" bestFit="1" customWidth="1"/>
    <col min="16148" max="16148" width="8.42578125" style="6" bestFit="1" customWidth="1"/>
    <col min="16149" max="16149" width="8.42578125" style="6" customWidth="1"/>
    <col min="16150" max="16150" width="9.28515625" style="6" customWidth="1"/>
    <col min="16151" max="16151" width="8.85546875" style="6" customWidth="1"/>
    <col min="16152" max="16152" width="9.140625" style="6" customWidth="1"/>
    <col min="16153" max="16153" width="8.5703125" style="6" customWidth="1"/>
    <col min="16154" max="16154" width="9" style="6" customWidth="1"/>
    <col min="16155" max="16155" width="7" style="6" customWidth="1"/>
    <col min="16156" max="16156" width="9.42578125" style="6" customWidth="1"/>
    <col min="16157" max="16157" width="8.85546875" style="6" customWidth="1"/>
    <col min="16158" max="16158" width="11.7109375" style="6" customWidth="1"/>
    <col min="16159" max="16384" width="9.140625" style="6"/>
  </cols>
  <sheetData>
    <row r="1" spans="1:34" ht="18" x14ac:dyDescent="0.25">
      <c r="B1" s="89" t="s">
        <v>297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5"/>
      <c r="AF1" s="5"/>
      <c r="AG1" s="5"/>
      <c r="AH1" s="5"/>
    </row>
    <row r="2" spans="1:34" ht="12.75" x14ac:dyDescent="0.2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2.75" x14ac:dyDescent="0.2">
      <c r="A3" s="3"/>
      <c r="B3" s="65"/>
      <c r="C3" s="3"/>
      <c r="D3" s="17"/>
      <c r="E3" s="17">
        <v>210101</v>
      </c>
      <c r="F3" s="17">
        <v>210105</v>
      </c>
      <c r="G3" s="17">
        <v>2100201</v>
      </c>
      <c r="H3" s="17">
        <v>210301</v>
      </c>
      <c r="I3" s="17">
        <v>210302</v>
      </c>
      <c r="J3" s="17">
        <v>210303</v>
      </c>
      <c r="K3" s="17">
        <v>210304</v>
      </c>
      <c r="L3" s="17">
        <v>210401</v>
      </c>
      <c r="M3" s="17">
        <v>210402</v>
      </c>
      <c r="N3" s="17">
        <v>210403</v>
      </c>
      <c r="O3" s="17">
        <v>210404</v>
      </c>
      <c r="P3" s="17">
        <v>210406</v>
      </c>
      <c r="Q3" s="17">
        <v>210501</v>
      </c>
      <c r="R3" s="17">
        <v>210502</v>
      </c>
      <c r="S3" s="17">
        <v>210503</v>
      </c>
      <c r="T3" s="17">
        <v>210604</v>
      </c>
      <c r="U3" s="17">
        <v>210702</v>
      </c>
      <c r="V3" s="17">
        <v>210901</v>
      </c>
      <c r="W3" s="17">
        <v>210902</v>
      </c>
      <c r="X3" s="17">
        <v>210802</v>
      </c>
      <c r="Y3" s="17">
        <v>210803</v>
      </c>
      <c r="Z3" s="17">
        <v>210804</v>
      </c>
      <c r="AA3" s="17">
        <v>210807</v>
      </c>
      <c r="AB3" s="17">
        <v>213207</v>
      </c>
      <c r="AC3" s="17">
        <v>213208</v>
      </c>
      <c r="AD3" s="17">
        <v>213209</v>
      </c>
      <c r="AE3" s="7"/>
      <c r="AF3" s="7"/>
      <c r="AG3" s="7"/>
      <c r="AH3" s="7"/>
    </row>
    <row r="4" spans="1:34" ht="49.5" customHeight="1" x14ac:dyDescent="0.2">
      <c r="A4" s="3"/>
      <c r="B4" s="8" t="s">
        <v>31</v>
      </c>
      <c r="C4" s="9" t="s">
        <v>32</v>
      </c>
      <c r="D4" s="9" t="s">
        <v>33</v>
      </c>
      <c r="E4" s="9" t="s">
        <v>34</v>
      </c>
      <c r="F4" s="9" t="s">
        <v>70</v>
      </c>
      <c r="G4" s="9" t="s">
        <v>35</v>
      </c>
      <c r="H4" s="9" t="s">
        <v>36</v>
      </c>
      <c r="I4" s="9" t="s">
        <v>37</v>
      </c>
      <c r="J4" s="9" t="s">
        <v>63</v>
      </c>
      <c r="K4" s="9" t="s">
        <v>45</v>
      </c>
      <c r="L4" s="9" t="s">
        <v>62</v>
      </c>
      <c r="M4" s="9" t="s">
        <v>64</v>
      </c>
      <c r="N4" s="9" t="s">
        <v>39</v>
      </c>
      <c r="O4" s="9" t="s">
        <v>65</v>
      </c>
      <c r="P4" s="9" t="s">
        <v>66</v>
      </c>
      <c r="Q4" s="9" t="s">
        <v>43</v>
      </c>
      <c r="R4" s="9" t="s">
        <v>42</v>
      </c>
      <c r="S4" s="9" t="s">
        <v>288</v>
      </c>
      <c r="T4" s="9" t="s">
        <v>44</v>
      </c>
      <c r="U4" s="9" t="s">
        <v>41</v>
      </c>
      <c r="V4" s="9" t="s">
        <v>75</v>
      </c>
      <c r="W4" s="9" t="s">
        <v>76</v>
      </c>
      <c r="X4" s="9" t="s">
        <v>72</v>
      </c>
      <c r="Y4" s="9" t="s">
        <v>73</v>
      </c>
      <c r="Z4" s="9" t="s">
        <v>287</v>
      </c>
      <c r="AA4" s="9" t="s">
        <v>67</v>
      </c>
      <c r="AB4" s="9" t="s">
        <v>68</v>
      </c>
      <c r="AC4" s="9" t="s">
        <v>71</v>
      </c>
      <c r="AD4" s="9" t="s">
        <v>69</v>
      </c>
    </row>
    <row r="5" spans="1:34" ht="16.5" customHeight="1" x14ac:dyDescent="0.2">
      <c r="A5" s="3"/>
      <c r="B5" s="10" t="s">
        <v>46</v>
      </c>
      <c r="C5" s="14">
        <f>SUM(C6:C63)</f>
        <v>158816756.31999999</v>
      </c>
      <c r="D5" s="14">
        <f t="shared" ref="D5:AD5" si="0">SUM(D6:D63)</f>
        <v>2652914409.2400007</v>
      </c>
      <c r="E5" s="14">
        <f t="shared" si="0"/>
        <v>1135409522.99</v>
      </c>
      <c r="F5" s="14">
        <f t="shared" si="0"/>
        <v>174296</v>
      </c>
      <c r="G5" s="14">
        <f t="shared" si="0"/>
        <v>49264261.229999997</v>
      </c>
      <c r="H5" s="14">
        <f t="shared" si="0"/>
        <v>981250.04</v>
      </c>
      <c r="I5" s="14">
        <f t="shared" si="0"/>
        <v>5145770</v>
      </c>
      <c r="J5" s="14">
        <f t="shared" si="0"/>
        <v>1387041</v>
      </c>
      <c r="K5" s="14">
        <f t="shared" si="0"/>
        <v>6921218.6799999997</v>
      </c>
      <c r="L5" s="14">
        <f t="shared" si="0"/>
        <v>8414961</v>
      </c>
      <c r="M5" s="14">
        <f t="shared" si="0"/>
        <v>4845432</v>
      </c>
      <c r="N5" s="14">
        <f t="shared" si="0"/>
        <v>4030679</v>
      </c>
      <c r="O5" s="14">
        <f t="shared" si="0"/>
        <v>87600</v>
      </c>
      <c r="P5" s="14">
        <f t="shared" si="0"/>
        <v>3363000</v>
      </c>
      <c r="Q5" s="14">
        <f t="shared" si="0"/>
        <v>0</v>
      </c>
      <c r="R5" s="14">
        <f t="shared" si="0"/>
        <v>24037454.300000001</v>
      </c>
      <c r="S5" s="14">
        <f t="shared" si="0"/>
        <v>0</v>
      </c>
      <c r="T5" s="14">
        <f t="shared" si="0"/>
        <v>11334366</v>
      </c>
      <c r="U5" s="14">
        <f t="shared" si="0"/>
        <v>202480</v>
      </c>
      <c r="V5" s="14">
        <f t="shared" si="0"/>
        <v>21967767</v>
      </c>
      <c r="W5" s="14">
        <f t="shared" si="0"/>
        <v>0</v>
      </c>
      <c r="X5" s="14">
        <f t="shared" si="0"/>
        <v>0</v>
      </c>
      <c r="Y5" s="14">
        <f t="shared" si="0"/>
        <v>5644554</v>
      </c>
      <c r="Z5" s="14">
        <f t="shared" si="0"/>
        <v>797500</v>
      </c>
      <c r="AA5" s="14">
        <f t="shared" si="0"/>
        <v>0</v>
      </c>
      <c r="AB5" s="14">
        <f t="shared" si="0"/>
        <v>1054737470</v>
      </c>
      <c r="AC5" s="14">
        <f t="shared" si="0"/>
        <v>314167786</v>
      </c>
      <c r="AD5" s="14">
        <f t="shared" si="0"/>
        <v>0</v>
      </c>
    </row>
    <row r="6" spans="1:34" ht="26.25" customHeight="1" x14ac:dyDescent="0.2">
      <c r="A6" s="3">
        <v>1</v>
      </c>
      <c r="B6" s="11" t="s">
        <v>180</v>
      </c>
      <c r="C6" s="12"/>
      <c r="D6" s="12">
        <f>SUM(E6:AD6)</f>
        <v>56831757</v>
      </c>
      <c r="E6" s="12">
        <v>56831757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4" ht="26.25" customHeight="1" x14ac:dyDescent="0.2">
      <c r="A7" s="3">
        <f>+A6+1</f>
        <v>2</v>
      </c>
      <c r="B7" s="11" t="s">
        <v>181</v>
      </c>
      <c r="C7" s="12"/>
      <c r="D7" s="12">
        <f t="shared" ref="D7:D63" si="1">SUM(E7:AD7)</f>
        <v>37026059</v>
      </c>
      <c r="E7" s="12">
        <v>37026059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4" ht="26.25" customHeight="1" x14ac:dyDescent="0.2">
      <c r="A8" s="3">
        <f t="shared" ref="A8:A63" si="2">+A7+1</f>
        <v>3</v>
      </c>
      <c r="B8" s="11" t="s">
        <v>182</v>
      </c>
      <c r="C8" s="12"/>
      <c r="D8" s="12">
        <f t="shared" si="1"/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4" ht="26.25" customHeight="1" x14ac:dyDescent="0.2">
      <c r="A9" s="3">
        <f t="shared" si="2"/>
        <v>4</v>
      </c>
      <c r="B9" s="11" t="s">
        <v>183</v>
      </c>
      <c r="C9" s="12"/>
      <c r="D9" s="12">
        <f t="shared" si="1"/>
        <v>94669840</v>
      </c>
      <c r="E9" s="12">
        <v>94463628</v>
      </c>
      <c r="F9" s="12"/>
      <c r="G9" s="12">
        <v>206212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4" ht="26.25" customHeight="1" x14ac:dyDescent="0.2">
      <c r="A10" s="3">
        <f t="shared" si="2"/>
        <v>5</v>
      </c>
      <c r="B10" s="11" t="s">
        <v>184</v>
      </c>
      <c r="C10" s="12"/>
      <c r="D10" s="12">
        <f t="shared" si="1"/>
        <v>70968728</v>
      </c>
      <c r="E10" s="12">
        <v>70968728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4" ht="40.5" customHeight="1" x14ac:dyDescent="0.2">
      <c r="A11" s="3">
        <f t="shared" si="2"/>
        <v>6</v>
      </c>
      <c r="B11" s="11" t="s">
        <v>185</v>
      </c>
      <c r="C11" s="12"/>
      <c r="D11" s="12">
        <f t="shared" si="1"/>
        <v>91713863</v>
      </c>
      <c r="E11" s="12">
        <f>771500+83807438</f>
        <v>84578938</v>
      </c>
      <c r="F11" s="12"/>
      <c r="G11" s="12">
        <v>5430725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v>1704200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4" ht="34.5" customHeight="1" x14ac:dyDescent="0.2">
      <c r="A12" s="3">
        <f t="shared" si="2"/>
        <v>7</v>
      </c>
      <c r="B12" s="11" t="s">
        <v>186</v>
      </c>
      <c r="C12" s="12"/>
      <c r="D12" s="12">
        <f t="shared" si="1"/>
        <v>50957069</v>
      </c>
      <c r="E12" s="12">
        <v>50957069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4" ht="36" customHeight="1" x14ac:dyDescent="0.2">
      <c r="A13" s="3">
        <f t="shared" si="2"/>
        <v>8</v>
      </c>
      <c r="B13" s="11" t="s">
        <v>187</v>
      </c>
      <c r="C13" s="12"/>
      <c r="D13" s="12">
        <f t="shared" si="1"/>
        <v>59852789</v>
      </c>
      <c r="E13" s="12">
        <v>59852789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4" ht="26.25" customHeight="1" x14ac:dyDescent="0.2">
      <c r="A14" s="3">
        <f t="shared" si="2"/>
        <v>9</v>
      </c>
      <c r="B14" s="11" t="s">
        <v>188</v>
      </c>
      <c r="C14" s="12"/>
      <c r="D14" s="12">
        <f t="shared" si="1"/>
        <v>95359888.290000007</v>
      </c>
      <c r="E14" s="12">
        <v>90001651.25</v>
      </c>
      <c r="F14" s="12"/>
      <c r="G14" s="12">
        <v>3914300</v>
      </c>
      <c r="H14" s="12">
        <v>72937.039999999994</v>
      </c>
      <c r="I14" s="12"/>
      <c r="J14" s="12"/>
      <c r="K14" s="12"/>
      <c r="L14" s="12"/>
      <c r="M14" s="12"/>
      <c r="N14" s="12"/>
      <c r="O14" s="12"/>
      <c r="P14" s="12"/>
      <c r="Q14" s="12"/>
      <c r="R14" s="12">
        <v>1224000</v>
      </c>
      <c r="S14" s="12"/>
      <c r="T14" s="12"/>
      <c r="U14" s="12"/>
      <c r="V14" s="12">
        <v>147000</v>
      </c>
      <c r="W14" s="12"/>
      <c r="X14" s="12"/>
      <c r="Y14" s="12"/>
      <c r="Z14" s="12"/>
      <c r="AA14" s="12"/>
      <c r="AB14" s="12"/>
      <c r="AC14" s="12"/>
      <c r="AD14" s="12"/>
    </row>
    <row r="15" spans="1:34" ht="26.25" customHeight="1" x14ac:dyDescent="0.2">
      <c r="A15" s="3">
        <f t="shared" si="2"/>
        <v>10</v>
      </c>
      <c r="B15" s="11" t="s">
        <v>189</v>
      </c>
      <c r="C15" s="12"/>
      <c r="D15" s="12">
        <f t="shared" si="1"/>
        <v>61715546</v>
      </c>
      <c r="E15" s="12">
        <v>61637810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>
        <v>77736</v>
      </c>
      <c r="W15" s="12"/>
      <c r="X15" s="12"/>
      <c r="Y15" s="12"/>
      <c r="Z15" s="12"/>
      <c r="AA15" s="12"/>
      <c r="AB15" s="12"/>
      <c r="AC15" s="12"/>
      <c r="AD15" s="12"/>
    </row>
    <row r="16" spans="1:34" ht="26.25" customHeight="1" x14ac:dyDescent="0.2">
      <c r="A16" s="3">
        <f t="shared" si="2"/>
        <v>11</v>
      </c>
      <c r="B16" s="11" t="s">
        <v>191</v>
      </c>
      <c r="C16" s="12"/>
      <c r="D16" s="12">
        <f t="shared" si="1"/>
        <v>55116390</v>
      </c>
      <c r="E16" s="12">
        <v>54808290</v>
      </c>
      <c r="F16" s="12"/>
      <c r="G16" s="12">
        <v>308100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26.25" customHeight="1" x14ac:dyDescent="0.2">
      <c r="A17" s="3">
        <f t="shared" si="2"/>
        <v>12</v>
      </c>
      <c r="B17" s="11" t="s">
        <v>190</v>
      </c>
      <c r="C17" s="12"/>
      <c r="D17" s="12">
        <f t="shared" si="1"/>
        <v>61747726</v>
      </c>
      <c r="E17" s="12">
        <v>61747726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26.25" customHeight="1" x14ac:dyDescent="0.2">
      <c r="A18" s="3">
        <f t="shared" si="2"/>
        <v>13</v>
      </c>
      <c r="B18" s="11" t="s">
        <v>192</v>
      </c>
      <c r="C18" s="12"/>
      <c r="D18" s="12">
        <f t="shared" si="1"/>
        <v>22004802</v>
      </c>
      <c r="E18" s="12">
        <v>22004802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26.25" customHeight="1" x14ac:dyDescent="0.2">
      <c r="A19" s="3">
        <f t="shared" si="2"/>
        <v>14</v>
      </c>
      <c r="B19" s="11" t="s">
        <v>193</v>
      </c>
      <c r="C19" s="12"/>
      <c r="D19" s="12">
        <f t="shared" si="1"/>
        <v>83810059</v>
      </c>
      <c r="E19" s="12">
        <v>83810059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26.25" customHeight="1" x14ac:dyDescent="0.2">
      <c r="A20" s="3">
        <f t="shared" si="2"/>
        <v>15</v>
      </c>
      <c r="B20" s="72" t="s">
        <v>194</v>
      </c>
      <c r="C20" s="15"/>
      <c r="D20" s="12">
        <f t="shared" si="1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26.25" customHeight="1" x14ac:dyDescent="0.2">
      <c r="A21" s="3">
        <f t="shared" si="2"/>
        <v>16</v>
      </c>
      <c r="B21" s="72" t="s">
        <v>195</v>
      </c>
      <c r="C21" s="15"/>
      <c r="D21" s="12">
        <f t="shared" si="1"/>
        <v>46855543</v>
      </c>
      <c r="E21" s="15">
        <v>46855543</v>
      </c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26.25" customHeight="1" x14ac:dyDescent="0.2">
      <c r="A22" s="3">
        <f t="shared" si="2"/>
        <v>17</v>
      </c>
      <c r="B22" s="72" t="s">
        <v>196</v>
      </c>
      <c r="C22" s="15"/>
      <c r="D22" s="12">
        <f t="shared" si="1"/>
        <v>2862017.74</v>
      </c>
      <c r="E22" s="15">
        <v>2862017.74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26.25" customHeight="1" x14ac:dyDescent="0.2">
      <c r="A23" s="3">
        <f t="shared" si="2"/>
        <v>18</v>
      </c>
      <c r="B23" s="72" t="s">
        <v>197</v>
      </c>
      <c r="C23" s="15"/>
      <c r="D23" s="12">
        <f t="shared" si="1"/>
        <v>8087163</v>
      </c>
      <c r="E23" s="15"/>
      <c r="F23" s="15"/>
      <c r="G23" s="15"/>
      <c r="H23" s="15"/>
      <c r="I23" s="15"/>
      <c r="J23" s="15"/>
      <c r="K23" s="15">
        <v>6413163</v>
      </c>
      <c r="L23" s="15"/>
      <c r="M23" s="15"/>
      <c r="N23" s="15"/>
      <c r="O23" s="15"/>
      <c r="P23" s="15"/>
      <c r="Q23" s="15"/>
      <c r="R23" s="15">
        <v>1674000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24" customHeight="1" x14ac:dyDescent="0.2">
      <c r="A24" s="3">
        <f t="shared" si="2"/>
        <v>19</v>
      </c>
      <c r="B24" s="72" t="s">
        <v>198</v>
      </c>
      <c r="C24" s="15"/>
      <c r="D24" s="12">
        <f t="shared" si="1"/>
        <v>29448369</v>
      </c>
      <c r="E24" s="15">
        <v>29084369</v>
      </c>
      <c r="F24" s="15"/>
      <c r="G24" s="15"/>
      <c r="H24" s="15"/>
      <c r="I24" s="15"/>
      <c r="J24" s="15"/>
      <c r="K24" s="15"/>
      <c r="L24" s="15">
        <v>351000</v>
      </c>
      <c r="M24" s="15"/>
      <c r="N24" s="15"/>
      <c r="O24" s="15"/>
      <c r="P24" s="15">
        <v>13000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6.5" customHeight="1" x14ac:dyDescent="0.2">
      <c r="A25" s="3">
        <f t="shared" si="2"/>
        <v>20</v>
      </c>
      <c r="B25" s="72" t="s">
        <v>5</v>
      </c>
      <c r="C25" s="15"/>
      <c r="D25" s="12">
        <f t="shared" si="1"/>
        <v>14471003</v>
      </c>
      <c r="E25" s="15">
        <v>10613033</v>
      </c>
      <c r="F25" s="15"/>
      <c r="G25" s="15">
        <v>1491853</v>
      </c>
      <c r="H25" s="15"/>
      <c r="I25" s="15"/>
      <c r="J25" s="15"/>
      <c r="K25" s="15"/>
      <c r="L25" s="15"/>
      <c r="M25" s="15">
        <v>2366117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6.5" customHeight="1" x14ac:dyDescent="0.2">
      <c r="A26" s="3">
        <f t="shared" si="2"/>
        <v>21</v>
      </c>
      <c r="B26" s="72" t="s">
        <v>6</v>
      </c>
      <c r="C26" s="15"/>
      <c r="D26" s="12">
        <f t="shared" si="1"/>
        <v>12097077</v>
      </c>
      <c r="E26" s="15">
        <v>12097077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6.5" customHeight="1" x14ac:dyDescent="0.2">
      <c r="A27" s="3">
        <f t="shared" si="2"/>
        <v>22</v>
      </c>
      <c r="B27" s="72" t="s">
        <v>7</v>
      </c>
      <c r="C27" s="15"/>
      <c r="D27" s="12">
        <f t="shared" si="1"/>
        <v>15018624</v>
      </c>
      <c r="E27" s="15">
        <v>4683447</v>
      </c>
      <c r="F27" s="15"/>
      <c r="G27" s="15">
        <v>4742588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>
        <v>1030750</v>
      </c>
      <c r="S27" s="15"/>
      <c r="T27" s="15"/>
      <c r="U27" s="15">
        <v>95000</v>
      </c>
      <c r="V27" s="15"/>
      <c r="W27" s="15"/>
      <c r="X27" s="15"/>
      <c r="Y27" s="15">
        <v>3826839</v>
      </c>
      <c r="Z27" s="15">
        <v>640000</v>
      </c>
      <c r="AA27" s="15"/>
      <c r="AB27" s="15"/>
      <c r="AC27" s="15"/>
      <c r="AD27" s="15"/>
    </row>
    <row r="28" spans="1:30" ht="16.5" customHeight="1" x14ac:dyDescent="0.2">
      <c r="A28" s="3">
        <f t="shared" si="2"/>
        <v>23</v>
      </c>
      <c r="B28" s="72" t="s">
        <v>8</v>
      </c>
      <c r="C28" s="15"/>
      <c r="D28" s="12">
        <f t="shared" si="1"/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6.5" customHeight="1" x14ac:dyDescent="0.2">
      <c r="A29" s="3">
        <f t="shared" si="2"/>
        <v>24</v>
      </c>
      <c r="B29" s="72" t="s">
        <v>9</v>
      </c>
      <c r="C29" s="15"/>
      <c r="D29" s="12">
        <f t="shared" si="1"/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6.5" customHeight="1" x14ac:dyDescent="0.2">
      <c r="A30" s="3">
        <f t="shared" si="2"/>
        <v>25</v>
      </c>
      <c r="B30" s="72" t="s">
        <v>10</v>
      </c>
      <c r="C30" s="15"/>
      <c r="D30" s="12">
        <f t="shared" si="1"/>
        <v>225015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v>225015</v>
      </c>
      <c r="Z30" s="15"/>
      <c r="AA30" s="15"/>
      <c r="AB30" s="15"/>
      <c r="AC30" s="15"/>
      <c r="AD30" s="15"/>
    </row>
    <row r="31" spans="1:30" ht="16.5" customHeight="1" x14ac:dyDescent="0.2">
      <c r="A31" s="3">
        <f t="shared" si="2"/>
        <v>26</v>
      </c>
      <c r="B31" s="72" t="s">
        <v>11</v>
      </c>
      <c r="C31" s="15"/>
      <c r="D31" s="12">
        <f t="shared" si="1"/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6.5" customHeight="1" x14ac:dyDescent="0.2">
      <c r="A32" s="3">
        <f t="shared" si="2"/>
        <v>27</v>
      </c>
      <c r="B32" s="72" t="s">
        <v>12</v>
      </c>
      <c r="C32" s="15">
        <v>250690</v>
      </c>
      <c r="D32" s="12">
        <f t="shared" si="1"/>
        <v>22622544</v>
      </c>
      <c r="E32" s="15">
        <v>10768465</v>
      </c>
      <c r="F32" s="15"/>
      <c r="G32" s="15">
        <v>731113</v>
      </c>
      <c r="H32" s="15"/>
      <c r="I32" s="15"/>
      <c r="J32" s="15"/>
      <c r="K32" s="15"/>
      <c r="L32" s="15">
        <v>2914200</v>
      </c>
      <c r="M32" s="15">
        <v>2000000</v>
      </c>
      <c r="N32" s="15">
        <v>1223500</v>
      </c>
      <c r="O32" s="15"/>
      <c r="P32" s="15"/>
      <c r="Q32" s="15"/>
      <c r="R32" s="15"/>
      <c r="S32" s="15"/>
      <c r="T32" s="15">
        <v>4435216</v>
      </c>
      <c r="U32" s="15"/>
      <c r="V32" s="15">
        <v>550050</v>
      </c>
      <c r="W32" s="15"/>
      <c r="X32" s="15"/>
      <c r="Y32" s="15"/>
      <c r="Z32" s="15"/>
      <c r="AA32" s="15"/>
      <c r="AB32" s="15"/>
      <c r="AC32" s="15"/>
      <c r="AD32" s="15"/>
    </row>
    <row r="33" spans="1:30" ht="16.5" customHeight="1" x14ac:dyDescent="0.2">
      <c r="A33" s="3">
        <f t="shared" si="2"/>
        <v>28</v>
      </c>
      <c r="B33" s="72" t="s">
        <v>13</v>
      </c>
      <c r="C33" s="15"/>
      <c r="D33" s="12">
        <f t="shared" si="1"/>
        <v>28320377</v>
      </c>
      <c r="E33" s="15">
        <v>16007480</v>
      </c>
      <c r="F33" s="15"/>
      <c r="G33" s="15">
        <v>4099471</v>
      </c>
      <c r="H33" s="15"/>
      <c r="I33" s="15">
        <v>4314500</v>
      </c>
      <c r="J33" s="15"/>
      <c r="K33" s="15"/>
      <c r="L33" s="15">
        <v>218100</v>
      </c>
      <c r="M33" s="15"/>
      <c r="N33" s="15">
        <v>91465</v>
      </c>
      <c r="O33" s="15"/>
      <c r="P33" s="15">
        <v>340000</v>
      </c>
      <c r="Q33" s="15"/>
      <c r="R33" s="15">
        <v>290020</v>
      </c>
      <c r="S33" s="15"/>
      <c r="T33" s="15">
        <v>798050</v>
      </c>
      <c r="U33" s="15"/>
      <c r="V33" s="15">
        <v>2161291</v>
      </c>
      <c r="W33" s="15"/>
      <c r="X33" s="15"/>
      <c r="Y33" s="15"/>
      <c r="Z33" s="15"/>
      <c r="AA33" s="15"/>
      <c r="AB33" s="15"/>
      <c r="AC33" s="15"/>
      <c r="AD33" s="15"/>
    </row>
    <row r="34" spans="1:30" ht="16.5" customHeight="1" x14ac:dyDescent="0.2">
      <c r="A34" s="3">
        <f t="shared" si="2"/>
        <v>29</v>
      </c>
      <c r="B34" s="72" t="s">
        <v>14</v>
      </c>
      <c r="C34" s="15">
        <v>1312380</v>
      </c>
      <c r="D34" s="12">
        <f t="shared" si="1"/>
        <v>23566832</v>
      </c>
      <c r="E34" s="15">
        <v>20566832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v>3000000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6.5" customHeight="1" x14ac:dyDescent="0.2">
      <c r="A35" s="3">
        <f t="shared" si="2"/>
        <v>30</v>
      </c>
      <c r="B35" s="72" t="s">
        <v>15</v>
      </c>
      <c r="C35" s="15"/>
      <c r="D35" s="12">
        <f t="shared" si="1"/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6.5" customHeight="1" x14ac:dyDescent="0.2">
      <c r="A36" s="3">
        <f t="shared" si="2"/>
        <v>31</v>
      </c>
      <c r="B36" s="72" t="s">
        <v>16</v>
      </c>
      <c r="C36" s="15"/>
      <c r="D36" s="12">
        <f t="shared" si="1"/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6.5" customHeight="1" x14ac:dyDescent="0.2">
      <c r="A37" s="3">
        <f t="shared" si="2"/>
        <v>32</v>
      </c>
      <c r="B37" s="72" t="s">
        <v>17</v>
      </c>
      <c r="C37" s="15">
        <v>847593</v>
      </c>
      <c r="D37" s="12">
        <f t="shared" si="1"/>
        <v>6739276</v>
      </c>
      <c r="E37" s="15">
        <v>6739276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6.5" customHeight="1" x14ac:dyDescent="0.2">
      <c r="A38" s="3">
        <f t="shared" si="2"/>
        <v>33</v>
      </c>
      <c r="B38" s="72" t="s">
        <v>18</v>
      </c>
      <c r="C38" s="15"/>
      <c r="D38" s="12">
        <f t="shared" si="1"/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6.5" customHeight="1" x14ac:dyDescent="0.2">
      <c r="A39" s="3">
        <f t="shared" si="2"/>
        <v>34</v>
      </c>
      <c r="B39" s="72" t="s">
        <v>19</v>
      </c>
      <c r="C39" s="15"/>
      <c r="D39" s="12">
        <f t="shared" si="1"/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16.5" customHeight="1" x14ac:dyDescent="0.2">
      <c r="A40" s="3">
        <f t="shared" si="2"/>
        <v>35</v>
      </c>
      <c r="B40" s="72" t="s">
        <v>20</v>
      </c>
      <c r="C40" s="15"/>
      <c r="D40" s="12">
        <f t="shared" si="1"/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6.5" customHeight="1" x14ac:dyDescent="0.2">
      <c r="A41" s="3">
        <f t="shared" si="2"/>
        <v>36</v>
      </c>
      <c r="B41" s="72" t="s">
        <v>21</v>
      </c>
      <c r="C41" s="15"/>
      <c r="D41" s="12">
        <f t="shared" si="1"/>
        <v>11097685</v>
      </c>
      <c r="E41" s="15">
        <v>7437808</v>
      </c>
      <c r="F41" s="15"/>
      <c r="G41" s="15"/>
      <c r="H41" s="15"/>
      <c r="I41" s="15">
        <v>831270</v>
      </c>
      <c r="J41" s="15">
        <v>996036</v>
      </c>
      <c r="K41" s="15"/>
      <c r="L41" s="15">
        <v>260161</v>
      </c>
      <c r="M41" s="15"/>
      <c r="N41" s="15">
        <v>1333310</v>
      </c>
      <c r="O41" s="15"/>
      <c r="P41" s="15"/>
      <c r="Q41" s="15"/>
      <c r="R41" s="15">
        <v>239100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16.5" customHeight="1" x14ac:dyDescent="0.2">
      <c r="A42" s="3">
        <f t="shared" si="2"/>
        <v>37</v>
      </c>
      <c r="B42" s="72" t="s">
        <v>22</v>
      </c>
      <c r="C42" s="15"/>
      <c r="D42" s="12">
        <f t="shared" si="1"/>
        <v>31787564</v>
      </c>
      <c r="E42" s="15">
        <v>24178491</v>
      </c>
      <c r="F42" s="15"/>
      <c r="G42" s="15">
        <v>4476099</v>
      </c>
      <c r="H42" s="15">
        <v>723874</v>
      </c>
      <c r="I42" s="15"/>
      <c r="J42" s="15"/>
      <c r="K42" s="15"/>
      <c r="L42" s="15">
        <v>598700</v>
      </c>
      <c r="M42" s="15"/>
      <c r="N42" s="15"/>
      <c r="O42" s="15">
        <v>87600</v>
      </c>
      <c r="P42" s="15"/>
      <c r="Q42" s="15"/>
      <c r="R42" s="15">
        <v>1722800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16.5" customHeight="1" x14ac:dyDescent="0.2">
      <c r="A43" s="3">
        <f t="shared" si="2"/>
        <v>38</v>
      </c>
      <c r="B43" s="72" t="s">
        <v>23</v>
      </c>
      <c r="C43" s="15"/>
      <c r="D43" s="12">
        <f t="shared" si="1"/>
        <v>10713323</v>
      </c>
      <c r="E43" s="15">
        <v>7286808</v>
      </c>
      <c r="F43" s="15"/>
      <c r="G43" s="15">
        <v>796849</v>
      </c>
      <c r="H43" s="15">
        <v>36806</v>
      </c>
      <c r="I43" s="15"/>
      <c r="J43" s="15"/>
      <c r="K43" s="15"/>
      <c r="L43" s="15"/>
      <c r="M43" s="15"/>
      <c r="N43" s="15">
        <v>113960</v>
      </c>
      <c r="O43" s="15"/>
      <c r="P43" s="15"/>
      <c r="Q43" s="15"/>
      <c r="R43" s="15"/>
      <c r="S43" s="15"/>
      <c r="T43" s="15">
        <v>384700</v>
      </c>
      <c r="U43" s="15"/>
      <c r="V43" s="15">
        <v>501500</v>
      </c>
      <c r="W43" s="15"/>
      <c r="X43" s="15"/>
      <c r="Y43" s="15">
        <v>1592700</v>
      </c>
      <c r="Z43" s="15"/>
      <c r="AA43" s="15"/>
      <c r="AB43" s="15"/>
      <c r="AC43" s="15"/>
      <c r="AD43" s="15"/>
    </row>
    <row r="44" spans="1:30" ht="16.5" customHeight="1" x14ac:dyDescent="0.2">
      <c r="A44" s="3">
        <f t="shared" si="2"/>
        <v>39</v>
      </c>
      <c r="B44" s="72" t="s">
        <v>24</v>
      </c>
      <c r="C44" s="15"/>
      <c r="D44" s="12">
        <f t="shared" si="1"/>
        <v>9902995</v>
      </c>
      <c r="E44" s="15">
        <v>4723359</v>
      </c>
      <c r="F44" s="15"/>
      <c r="G44" s="15">
        <v>5097636</v>
      </c>
      <c r="H44" s="15"/>
      <c r="I44" s="15"/>
      <c r="J44" s="15"/>
      <c r="K44" s="15"/>
      <c r="L44" s="15">
        <v>82000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16.5" customHeight="1" x14ac:dyDescent="0.2">
      <c r="A45" s="3">
        <f t="shared" si="2"/>
        <v>40</v>
      </c>
      <c r="B45" s="72" t="s">
        <v>25</v>
      </c>
      <c r="C45" s="15"/>
      <c r="D45" s="12">
        <f t="shared" si="1"/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ht="16.5" customHeight="1" x14ac:dyDescent="0.2">
      <c r="A46" s="3">
        <f t="shared" si="2"/>
        <v>41</v>
      </c>
      <c r="B46" s="72" t="s">
        <v>26</v>
      </c>
      <c r="C46" s="15"/>
      <c r="D46" s="12">
        <f t="shared" si="1"/>
        <v>17994751</v>
      </c>
      <c r="E46" s="15">
        <v>8032947</v>
      </c>
      <c r="F46" s="15"/>
      <c r="G46" s="15"/>
      <c r="H46" s="15"/>
      <c r="I46" s="15"/>
      <c r="J46" s="15"/>
      <c r="K46" s="15"/>
      <c r="L46" s="15"/>
      <c r="M46" s="15"/>
      <c r="N46" s="15">
        <v>685894</v>
      </c>
      <c r="O46" s="15"/>
      <c r="P46" s="15"/>
      <c r="Q46" s="15"/>
      <c r="R46" s="15"/>
      <c r="S46" s="15"/>
      <c r="T46" s="15">
        <v>2678600</v>
      </c>
      <c r="U46" s="15"/>
      <c r="V46" s="15">
        <v>6597310</v>
      </c>
      <c r="W46" s="15"/>
      <c r="X46" s="15"/>
      <c r="Y46" s="15"/>
      <c r="Z46" s="15"/>
      <c r="AA46" s="15"/>
      <c r="AB46" s="15"/>
      <c r="AC46" s="15"/>
      <c r="AD46" s="15"/>
    </row>
    <row r="47" spans="1:30" ht="16.5" customHeight="1" x14ac:dyDescent="0.2">
      <c r="A47" s="3">
        <f t="shared" si="2"/>
        <v>42</v>
      </c>
      <c r="B47" s="72" t="s">
        <v>27</v>
      </c>
      <c r="C47" s="15">
        <v>143920</v>
      </c>
      <c r="D47" s="12">
        <f t="shared" si="1"/>
        <v>16235332.800000001</v>
      </c>
      <c r="E47" s="15">
        <v>9646582</v>
      </c>
      <c r="F47" s="15"/>
      <c r="G47" s="15">
        <v>1051435.8</v>
      </c>
      <c r="H47" s="15"/>
      <c r="I47" s="15"/>
      <c r="J47" s="15"/>
      <c r="K47" s="15"/>
      <c r="L47" s="15">
        <v>3713100</v>
      </c>
      <c r="M47" s="15">
        <v>479315</v>
      </c>
      <c r="N47" s="15"/>
      <c r="O47" s="15"/>
      <c r="P47" s="15"/>
      <c r="Q47" s="15"/>
      <c r="R47" s="15">
        <v>11300</v>
      </c>
      <c r="S47" s="15"/>
      <c r="T47" s="15">
        <v>1333600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16.5" customHeight="1" x14ac:dyDescent="0.2">
      <c r="A48" s="3">
        <f t="shared" si="2"/>
        <v>43</v>
      </c>
      <c r="B48" s="72" t="s">
        <v>28</v>
      </c>
      <c r="C48" s="15"/>
      <c r="D48" s="12">
        <f t="shared" si="1"/>
        <v>103000</v>
      </c>
      <c r="E48" s="15"/>
      <c r="F48" s="15"/>
      <c r="G48" s="15"/>
      <c r="H48" s="15"/>
      <c r="I48" s="15"/>
      <c r="J48" s="15"/>
      <c r="K48" s="15"/>
      <c r="L48" s="15">
        <v>103000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ht="16.5" customHeight="1" x14ac:dyDescent="0.2">
      <c r="A49" s="3">
        <f t="shared" si="2"/>
        <v>44</v>
      </c>
      <c r="B49" s="72" t="s">
        <v>29</v>
      </c>
      <c r="C49" s="15"/>
      <c r="D49" s="12">
        <f t="shared" si="1"/>
        <v>45016322</v>
      </c>
      <c r="E49" s="15">
        <f>22508161+14431152+4728213</f>
        <v>41667526</v>
      </c>
      <c r="F49" s="15"/>
      <c r="G49" s="15">
        <v>3348796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ht="16.5" customHeight="1" x14ac:dyDescent="0.2">
      <c r="A50" s="3">
        <f t="shared" si="2"/>
        <v>45</v>
      </c>
      <c r="B50" s="72" t="s">
        <v>47</v>
      </c>
      <c r="C50" s="4">
        <v>11486045.32</v>
      </c>
      <c r="D50" s="12">
        <f t="shared" si="1"/>
        <v>226582</v>
      </c>
      <c r="E50" s="15"/>
      <c r="F50" s="15">
        <v>174296</v>
      </c>
      <c r="G50" s="15">
        <v>52286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16.5" customHeight="1" x14ac:dyDescent="0.2">
      <c r="A51" s="3">
        <f t="shared" si="2"/>
        <v>46</v>
      </c>
      <c r="B51" s="72" t="s">
        <v>199</v>
      </c>
      <c r="C51" s="15">
        <v>33265000</v>
      </c>
      <c r="D51" s="12">
        <f t="shared" si="1"/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ht="16.5" customHeight="1" x14ac:dyDescent="0.2">
      <c r="A52" s="3">
        <f t="shared" si="2"/>
        <v>47</v>
      </c>
      <c r="B52" s="72" t="s">
        <v>4</v>
      </c>
      <c r="C52" s="15"/>
      <c r="D52" s="12">
        <f t="shared" si="1"/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ht="24" customHeight="1" x14ac:dyDescent="0.2">
      <c r="A53" s="3">
        <f t="shared" si="2"/>
        <v>48</v>
      </c>
      <c r="B53" s="72" t="s">
        <v>200</v>
      </c>
      <c r="C53" s="15"/>
      <c r="D53" s="12">
        <f t="shared" si="1"/>
        <v>1625231</v>
      </c>
      <c r="E53" s="15"/>
      <c r="F53" s="15"/>
      <c r="G53" s="15">
        <v>1625231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ht="24" customHeight="1" x14ac:dyDescent="0.2">
      <c r="A54" s="3">
        <f t="shared" si="2"/>
        <v>49</v>
      </c>
      <c r="B54" s="72" t="s">
        <v>201</v>
      </c>
      <c r="C54" s="15"/>
      <c r="D54" s="12">
        <f t="shared" si="1"/>
        <v>157500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>
        <v>157500</v>
      </c>
      <c r="AA54" s="15"/>
      <c r="AB54" s="15"/>
      <c r="AC54" s="15"/>
      <c r="AD54" s="15"/>
    </row>
    <row r="55" spans="1:30" ht="24" customHeight="1" x14ac:dyDescent="0.2">
      <c r="A55" s="3">
        <f t="shared" si="2"/>
        <v>50</v>
      </c>
      <c r="B55" s="72" t="s">
        <v>202</v>
      </c>
      <c r="C55" s="15"/>
      <c r="D55" s="12">
        <f t="shared" si="1"/>
        <v>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24" customHeight="1" x14ac:dyDescent="0.2">
      <c r="A56" s="3">
        <f t="shared" si="2"/>
        <v>51</v>
      </c>
      <c r="B56" s="72" t="s">
        <v>203</v>
      </c>
      <c r="C56" s="15">
        <v>107177235</v>
      </c>
      <c r="D56" s="12">
        <f t="shared" si="1"/>
        <v>26593771.68</v>
      </c>
      <c r="E56" s="15">
        <v>13503804</v>
      </c>
      <c r="F56" s="15"/>
      <c r="G56" s="15"/>
      <c r="H56" s="15"/>
      <c r="I56" s="15"/>
      <c r="J56" s="15"/>
      <c r="K56" s="15">
        <v>508055.68</v>
      </c>
      <c r="L56" s="15"/>
      <c r="M56" s="15"/>
      <c r="N56" s="15">
        <v>541552</v>
      </c>
      <c r="O56" s="15"/>
      <c r="P56" s="15"/>
      <c r="Q56" s="15"/>
      <c r="R56" s="15"/>
      <c r="S56" s="15"/>
      <c r="T56" s="15"/>
      <c r="U56" s="15">
        <v>107480</v>
      </c>
      <c r="V56" s="15">
        <v>11932880</v>
      </c>
      <c r="W56" s="15"/>
      <c r="X56" s="15"/>
      <c r="Y56" s="15"/>
      <c r="Z56" s="15"/>
      <c r="AA56" s="15"/>
      <c r="AB56" s="15"/>
      <c r="AC56" s="15"/>
      <c r="AD56" s="15"/>
    </row>
    <row r="57" spans="1:30" ht="24" customHeight="1" x14ac:dyDescent="0.2">
      <c r="A57" s="3">
        <f t="shared" si="2"/>
        <v>52</v>
      </c>
      <c r="B57" s="72" t="s">
        <v>204</v>
      </c>
      <c r="C57" s="15"/>
      <c r="D57" s="12">
        <f t="shared" si="1"/>
        <v>26027486.129999999</v>
      </c>
      <c r="E57" s="15">
        <v>22403162</v>
      </c>
      <c r="F57" s="15"/>
      <c r="G57" s="15">
        <v>3624324.13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24" customHeight="1" x14ac:dyDescent="0.2">
      <c r="A58" s="3">
        <f t="shared" si="2"/>
        <v>53</v>
      </c>
      <c r="B58" s="72" t="s">
        <v>205</v>
      </c>
      <c r="C58" s="15"/>
      <c r="D58" s="12">
        <f t="shared" si="1"/>
        <v>4020500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>
        <v>4020500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ht="24" customHeight="1" x14ac:dyDescent="0.2">
      <c r="A59" s="3">
        <f t="shared" si="2"/>
        <v>54</v>
      </c>
      <c r="B59" s="72" t="s">
        <v>206</v>
      </c>
      <c r="C59" s="15">
        <v>3787193</v>
      </c>
      <c r="D59" s="12">
        <f t="shared" si="1"/>
        <v>1368905256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>
        <v>1054737470</v>
      </c>
      <c r="AC59" s="15">
        <v>314167786</v>
      </c>
      <c r="AD59" s="15"/>
    </row>
    <row r="60" spans="1:30" ht="24" customHeight="1" x14ac:dyDescent="0.2">
      <c r="A60" s="3">
        <f t="shared" si="2"/>
        <v>55</v>
      </c>
      <c r="B60" s="72" t="s">
        <v>207</v>
      </c>
      <c r="C60" s="15">
        <v>546700</v>
      </c>
      <c r="D60" s="12">
        <f t="shared" si="1"/>
        <v>14009684.300000001</v>
      </c>
      <c r="E60" s="15"/>
      <c r="F60" s="15"/>
      <c r="G60" s="15"/>
      <c r="H60" s="15"/>
      <c r="I60" s="15"/>
      <c r="J60" s="15"/>
      <c r="K60" s="15"/>
      <c r="L60" s="15">
        <v>174700</v>
      </c>
      <c r="M60" s="15"/>
      <c r="N60" s="15"/>
      <c r="O60" s="15"/>
      <c r="P60" s="15">
        <v>10000</v>
      </c>
      <c r="Q60" s="15"/>
      <c r="R60" s="15">
        <v>13824984.300000001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24" customHeight="1" x14ac:dyDescent="0.2">
      <c r="A61" s="3">
        <f t="shared" si="2"/>
        <v>56</v>
      </c>
      <c r="B61" s="72" t="s">
        <v>59</v>
      </c>
      <c r="C61" s="15"/>
      <c r="D61" s="12">
        <f t="shared" si="1"/>
        <v>8689602</v>
      </c>
      <c r="E61" s="15">
        <v>5289565</v>
      </c>
      <c r="F61" s="15"/>
      <c r="G61" s="15">
        <v>2820401</v>
      </c>
      <c r="H61" s="15">
        <v>147633</v>
      </c>
      <c r="I61" s="15"/>
      <c r="J61" s="15">
        <v>391005</v>
      </c>
      <c r="K61" s="15"/>
      <c r="L61" s="15"/>
      <c r="M61" s="15"/>
      <c r="N61" s="15">
        <v>40998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24" customHeight="1" x14ac:dyDescent="0.2">
      <c r="A62" s="3">
        <f t="shared" si="2"/>
        <v>57</v>
      </c>
      <c r="B62" s="72" t="s">
        <v>298</v>
      </c>
      <c r="C62" s="15"/>
      <c r="D62" s="12">
        <f t="shared" si="1"/>
        <v>2272625</v>
      </c>
      <c r="E62" s="15">
        <v>2272625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ht="24" customHeight="1" x14ac:dyDescent="0.2">
      <c r="A63" s="3">
        <f t="shared" si="2"/>
        <v>58</v>
      </c>
      <c r="B63" s="72" t="s">
        <v>60</v>
      </c>
      <c r="C63" s="15"/>
      <c r="D63" s="12">
        <f t="shared" si="1"/>
        <v>5446841.2999999998</v>
      </c>
      <c r="E63" s="15"/>
      <c r="F63" s="15"/>
      <c r="G63" s="15">
        <v>5446841.2999999998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>
        <v>0</v>
      </c>
      <c r="X63" s="15"/>
      <c r="Y63" s="15"/>
      <c r="Z63" s="15"/>
      <c r="AA63" s="15"/>
      <c r="AB63" s="15"/>
      <c r="AC63" s="15"/>
      <c r="AD63" s="15"/>
    </row>
    <row r="66" spans="1:30" ht="18" x14ac:dyDescent="0.25">
      <c r="A66" s="89" t="s">
        <v>53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</row>
  </sheetData>
  <mergeCells count="2">
    <mergeCell ref="B1:AD1"/>
    <mergeCell ref="A66:AD66"/>
  </mergeCells>
  <pageMargins left="0.31496062992125984" right="0.31496062992125984" top="0.74803149606299213" bottom="0.15748031496062992" header="0.31496062992125984" footer="0.31496062992125984"/>
  <pageSetup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B40" workbookViewId="0">
      <selection activeCell="G70" sqref="G70"/>
    </sheetView>
  </sheetViews>
  <sheetFormatPr defaultColWidth="9.140625" defaultRowHeight="10.5" x14ac:dyDescent="0.15"/>
  <cols>
    <col min="1" max="1" width="9.140625" style="13"/>
    <col min="2" max="2" width="31.28515625" style="13" customWidth="1"/>
    <col min="3" max="3" width="14.28515625" style="49" bestFit="1" customWidth="1"/>
    <col min="4" max="4" width="14.5703125" style="49" customWidth="1"/>
    <col min="5" max="5" width="15.140625" style="49" customWidth="1"/>
    <col min="6" max="7" width="14.28515625" style="49" bestFit="1" customWidth="1"/>
    <col min="8" max="8" width="14.5703125" style="49" customWidth="1"/>
    <col min="9" max="9" width="7.42578125" style="13" customWidth="1"/>
    <col min="10" max="16384" width="9.140625" style="13"/>
  </cols>
  <sheetData>
    <row r="1" spans="1:9" ht="15.75" x14ac:dyDescent="0.25">
      <c r="B1" s="90" t="s">
        <v>299</v>
      </c>
      <c r="C1" s="90"/>
      <c r="D1" s="90"/>
      <c r="E1" s="90"/>
      <c r="F1" s="90"/>
      <c r="G1" s="90"/>
      <c r="H1" s="90"/>
      <c r="I1" s="90"/>
    </row>
    <row r="2" spans="1:9" ht="12.75" x14ac:dyDescent="0.25">
      <c r="B2" s="25"/>
      <c r="C2" s="41"/>
      <c r="D2" s="41"/>
      <c r="E2" s="41"/>
      <c r="F2" s="41"/>
      <c r="G2" s="41"/>
      <c r="H2" s="41"/>
      <c r="I2" s="25"/>
    </row>
    <row r="3" spans="1:9" ht="42.75" customHeight="1" x14ac:dyDescent="0.15">
      <c r="A3" s="91" t="s">
        <v>77</v>
      </c>
      <c r="B3" s="91"/>
      <c r="C3" s="92" t="s">
        <v>289</v>
      </c>
      <c r="D3" s="92" t="s">
        <v>78</v>
      </c>
      <c r="E3" s="92" t="s">
        <v>79</v>
      </c>
      <c r="F3" s="94" t="s">
        <v>290</v>
      </c>
      <c r="G3" s="95"/>
      <c r="H3" s="95"/>
      <c r="I3" s="96"/>
    </row>
    <row r="4" spans="1:9" ht="48" customHeight="1" x14ac:dyDescent="0.15">
      <c r="A4" s="18" t="s">
        <v>80</v>
      </c>
      <c r="B4" s="35" t="s">
        <v>81</v>
      </c>
      <c r="C4" s="93"/>
      <c r="D4" s="93"/>
      <c r="E4" s="93"/>
      <c r="F4" s="42" t="s">
        <v>82</v>
      </c>
      <c r="G4" s="42" t="s">
        <v>83</v>
      </c>
      <c r="H4" s="42" t="s">
        <v>84</v>
      </c>
      <c r="I4" s="18" t="s">
        <v>85</v>
      </c>
    </row>
    <row r="5" spans="1:9" x14ac:dyDescent="0.15">
      <c r="A5" s="18"/>
      <c r="B5" s="28"/>
      <c r="C5" s="43" t="s">
        <v>86</v>
      </c>
      <c r="D5" s="43" t="s">
        <v>87</v>
      </c>
      <c r="E5" s="43" t="s">
        <v>88</v>
      </c>
      <c r="F5" s="43" t="s">
        <v>89</v>
      </c>
      <c r="G5" s="43" t="s">
        <v>90</v>
      </c>
      <c r="H5" s="43" t="s">
        <v>91</v>
      </c>
      <c r="I5" s="29" t="s">
        <v>92</v>
      </c>
    </row>
    <row r="6" spans="1:9" s="31" customFormat="1" x14ac:dyDescent="0.15">
      <c r="A6" s="30"/>
      <c r="B6" s="26" t="s">
        <v>93</v>
      </c>
      <c r="C6" s="44">
        <v>40468559</v>
      </c>
      <c r="D6" s="44"/>
      <c r="E6" s="44">
        <f>+F6-C6</f>
        <v>118348197.31999999</v>
      </c>
      <c r="F6" s="44">
        <v>158816756.31999999</v>
      </c>
      <c r="G6" s="44">
        <f>+F6</f>
        <v>158816756.31999999</v>
      </c>
      <c r="H6" s="44"/>
      <c r="I6" s="20"/>
    </row>
    <row r="7" spans="1:9" s="31" customFormat="1" x14ac:dyDescent="0.15">
      <c r="A7" s="30"/>
      <c r="B7" s="26" t="s">
        <v>94</v>
      </c>
      <c r="C7" s="44">
        <v>2662837018.4499998</v>
      </c>
      <c r="D7" s="44">
        <f t="shared" ref="D7:E7" si="0">SUM(D8:D55)</f>
        <v>1293931762.45</v>
      </c>
      <c r="E7" s="44">
        <f t="shared" si="0"/>
        <v>2338746623.2399998</v>
      </c>
      <c r="F7" s="44">
        <f>SUM(F8:F55)</f>
        <v>2652914409.2399998</v>
      </c>
      <c r="G7" s="44">
        <f t="shared" ref="G7:I7" si="1">SUM(G8:G55)</f>
        <v>2652914409.2399998</v>
      </c>
      <c r="H7" s="44">
        <f t="shared" si="1"/>
        <v>1054737470</v>
      </c>
      <c r="I7" s="20">
        <f t="shared" si="1"/>
        <v>0</v>
      </c>
    </row>
    <row r="8" spans="1:9" x14ac:dyDescent="0.15">
      <c r="A8" s="32"/>
      <c r="B8" s="27" t="s">
        <v>95</v>
      </c>
      <c r="C8" s="44"/>
      <c r="D8" s="43"/>
      <c r="E8" s="43"/>
      <c r="F8" s="44"/>
      <c r="G8" s="43"/>
      <c r="H8" s="43"/>
      <c r="I8" s="19"/>
    </row>
    <row r="9" spans="1:9" x14ac:dyDescent="0.15">
      <c r="A9" s="33">
        <v>210101</v>
      </c>
      <c r="B9" s="34" t="s">
        <v>96</v>
      </c>
      <c r="C9" s="43">
        <v>875572856.47000003</v>
      </c>
      <c r="D9" s="43">
        <f>+C9</f>
        <v>875572856.47000003</v>
      </c>
      <c r="E9" s="43">
        <f>+F9</f>
        <v>1135409522.99</v>
      </c>
      <c r="F9" s="43">
        <v>1135409522.99</v>
      </c>
      <c r="G9" s="43">
        <f>+F9</f>
        <v>1135409522.99</v>
      </c>
      <c r="H9" s="43"/>
      <c r="I9" s="19"/>
    </row>
    <row r="10" spans="1:9" x14ac:dyDescent="0.15">
      <c r="A10" s="33" t="s">
        <v>97</v>
      </c>
      <c r="B10" s="34" t="s">
        <v>98</v>
      </c>
      <c r="C10" s="43"/>
      <c r="D10" s="43">
        <f t="shared" ref="D10:D55" si="2">+C10</f>
        <v>0</v>
      </c>
      <c r="E10" s="43">
        <f t="shared" ref="E10:E55" si="3">+F10</f>
        <v>0</v>
      </c>
      <c r="F10" s="43"/>
      <c r="G10" s="43">
        <f t="shared" ref="G10:G55" si="4">+F10</f>
        <v>0</v>
      </c>
      <c r="H10" s="43"/>
      <c r="I10" s="19"/>
    </row>
    <row r="11" spans="1:9" x14ac:dyDescent="0.15">
      <c r="A11" s="33" t="s">
        <v>99</v>
      </c>
      <c r="B11" s="34" t="s">
        <v>100</v>
      </c>
      <c r="C11" s="43"/>
      <c r="D11" s="43">
        <f t="shared" si="2"/>
        <v>0</v>
      </c>
      <c r="E11" s="43">
        <f t="shared" si="3"/>
        <v>0</v>
      </c>
      <c r="F11" s="43"/>
      <c r="G11" s="43">
        <f t="shared" si="4"/>
        <v>0</v>
      </c>
      <c r="H11" s="43"/>
      <c r="I11" s="19"/>
    </row>
    <row r="12" spans="1:9" x14ac:dyDescent="0.15">
      <c r="A12" s="33" t="s">
        <v>101</v>
      </c>
      <c r="B12" s="34" t="s">
        <v>102</v>
      </c>
      <c r="C12" s="43"/>
      <c r="D12" s="43">
        <f t="shared" si="2"/>
        <v>0</v>
      </c>
      <c r="E12" s="43">
        <f t="shared" si="3"/>
        <v>0</v>
      </c>
      <c r="F12" s="43"/>
      <c r="G12" s="43">
        <f t="shared" si="4"/>
        <v>0</v>
      </c>
      <c r="H12" s="43"/>
      <c r="I12" s="19"/>
    </row>
    <row r="13" spans="1:9" x14ac:dyDescent="0.15">
      <c r="A13" s="33" t="s">
        <v>103</v>
      </c>
      <c r="B13" s="34" t="s">
        <v>70</v>
      </c>
      <c r="C13" s="43">
        <v>174296</v>
      </c>
      <c r="D13" s="43">
        <f t="shared" si="2"/>
        <v>174296</v>
      </c>
      <c r="E13" s="43">
        <f t="shared" si="3"/>
        <v>174296</v>
      </c>
      <c r="F13" s="43">
        <v>174296</v>
      </c>
      <c r="G13" s="43">
        <f t="shared" si="4"/>
        <v>174296</v>
      </c>
      <c r="H13" s="43"/>
      <c r="I13" s="19"/>
    </row>
    <row r="14" spans="1:9" x14ac:dyDescent="0.15">
      <c r="A14" s="35">
        <v>210201</v>
      </c>
      <c r="B14" s="27" t="s">
        <v>104</v>
      </c>
      <c r="C14" s="43">
        <v>40286795.979999997</v>
      </c>
      <c r="D14" s="43">
        <f t="shared" si="2"/>
        <v>40286795.979999997</v>
      </c>
      <c r="E14" s="43">
        <f t="shared" si="3"/>
        <v>49264261.229999997</v>
      </c>
      <c r="F14" s="43">
        <v>49264261.229999997</v>
      </c>
      <c r="G14" s="43">
        <f t="shared" si="4"/>
        <v>49264261.229999997</v>
      </c>
      <c r="H14" s="43"/>
      <c r="I14" s="19"/>
    </row>
    <row r="15" spans="1:9" x14ac:dyDescent="0.15">
      <c r="A15" s="33" t="s">
        <v>105</v>
      </c>
      <c r="B15" s="27" t="s">
        <v>106</v>
      </c>
      <c r="C15" s="43"/>
      <c r="D15" s="43">
        <f t="shared" si="2"/>
        <v>0</v>
      </c>
      <c r="E15" s="43">
        <f t="shared" si="3"/>
        <v>981250.04</v>
      </c>
      <c r="F15" s="43">
        <v>981250.04</v>
      </c>
      <c r="G15" s="43">
        <f t="shared" si="4"/>
        <v>981250.04</v>
      </c>
      <c r="H15" s="43"/>
      <c r="I15" s="19"/>
    </row>
    <row r="16" spans="1:9" x14ac:dyDescent="0.15">
      <c r="A16" s="33" t="s">
        <v>107</v>
      </c>
      <c r="B16" s="27" t="s">
        <v>108</v>
      </c>
      <c r="C16" s="43">
        <v>18119821</v>
      </c>
      <c r="D16" s="43">
        <f t="shared" si="2"/>
        <v>18119821</v>
      </c>
      <c r="E16" s="43">
        <f t="shared" si="3"/>
        <v>5145770</v>
      </c>
      <c r="F16" s="43">
        <v>5145770</v>
      </c>
      <c r="G16" s="43">
        <f t="shared" si="4"/>
        <v>5145770</v>
      </c>
      <c r="H16" s="43"/>
      <c r="I16" s="19"/>
    </row>
    <row r="17" spans="1:9" x14ac:dyDescent="0.15">
      <c r="A17" s="33" t="s">
        <v>109</v>
      </c>
      <c r="B17" s="27" t="s">
        <v>40</v>
      </c>
      <c r="C17" s="43">
        <v>996036</v>
      </c>
      <c r="D17" s="43">
        <f t="shared" si="2"/>
        <v>996036</v>
      </c>
      <c r="E17" s="43">
        <f t="shared" si="3"/>
        <v>1387041</v>
      </c>
      <c r="F17" s="43">
        <v>1387041</v>
      </c>
      <c r="G17" s="43">
        <f t="shared" si="4"/>
        <v>1387041</v>
      </c>
      <c r="H17" s="43"/>
      <c r="I17" s="19"/>
    </row>
    <row r="18" spans="1:9" x14ac:dyDescent="0.15">
      <c r="A18" s="33" t="s">
        <v>110</v>
      </c>
      <c r="B18" s="27" t="s">
        <v>111</v>
      </c>
      <c r="C18" s="43">
        <v>3248263</v>
      </c>
      <c r="D18" s="43">
        <f t="shared" si="2"/>
        <v>3248263</v>
      </c>
      <c r="E18" s="43">
        <f t="shared" si="3"/>
        <v>6921218.6799999997</v>
      </c>
      <c r="F18" s="43">
        <v>6921218.6799999997</v>
      </c>
      <c r="G18" s="43">
        <f t="shared" si="4"/>
        <v>6921218.6799999997</v>
      </c>
      <c r="H18" s="43"/>
      <c r="I18" s="19"/>
    </row>
    <row r="19" spans="1:9" x14ac:dyDescent="0.15">
      <c r="A19" s="33" t="s">
        <v>112</v>
      </c>
      <c r="B19" s="27" t="s">
        <v>62</v>
      </c>
      <c r="C19" s="43">
        <v>10828169</v>
      </c>
      <c r="D19" s="43">
        <f t="shared" si="2"/>
        <v>10828169</v>
      </c>
      <c r="E19" s="43">
        <f t="shared" si="3"/>
        <v>8414961</v>
      </c>
      <c r="F19" s="43">
        <v>8414961</v>
      </c>
      <c r="G19" s="43">
        <f t="shared" si="4"/>
        <v>8414961</v>
      </c>
      <c r="H19" s="43"/>
      <c r="I19" s="19"/>
    </row>
    <row r="20" spans="1:9" x14ac:dyDescent="0.15">
      <c r="A20" s="33" t="s">
        <v>113</v>
      </c>
      <c r="B20" s="27" t="s">
        <v>38</v>
      </c>
      <c r="C20" s="43">
        <v>4533872</v>
      </c>
      <c r="D20" s="43">
        <f t="shared" si="2"/>
        <v>4533872</v>
      </c>
      <c r="E20" s="43">
        <f t="shared" si="3"/>
        <v>4845432</v>
      </c>
      <c r="F20" s="43">
        <v>4845432</v>
      </c>
      <c r="G20" s="43">
        <f t="shared" si="4"/>
        <v>4845432</v>
      </c>
      <c r="H20" s="43"/>
      <c r="I20" s="19"/>
    </row>
    <row r="21" spans="1:9" x14ac:dyDescent="0.15">
      <c r="A21" s="33" t="s">
        <v>114</v>
      </c>
      <c r="B21" s="27" t="s">
        <v>115</v>
      </c>
      <c r="C21" s="43">
        <v>1334776</v>
      </c>
      <c r="D21" s="43">
        <f t="shared" si="2"/>
        <v>1334776</v>
      </c>
      <c r="E21" s="43">
        <f t="shared" si="3"/>
        <v>4030679</v>
      </c>
      <c r="F21" s="43">
        <v>4030679</v>
      </c>
      <c r="G21" s="43">
        <f t="shared" si="4"/>
        <v>4030679</v>
      </c>
      <c r="H21" s="43"/>
      <c r="I21" s="19"/>
    </row>
    <row r="22" spans="1:9" x14ac:dyDescent="0.15">
      <c r="A22" s="33" t="s">
        <v>116</v>
      </c>
      <c r="B22" s="27" t="s">
        <v>65</v>
      </c>
      <c r="C22" s="43"/>
      <c r="D22" s="43">
        <f t="shared" si="2"/>
        <v>0</v>
      </c>
      <c r="E22" s="43">
        <f t="shared" si="3"/>
        <v>87600</v>
      </c>
      <c r="F22" s="43">
        <v>87600</v>
      </c>
      <c r="G22" s="43">
        <f t="shared" si="4"/>
        <v>87600</v>
      </c>
      <c r="H22" s="43"/>
      <c r="I22" s="19"/>
    </row>
    <row r="23" spans="1:9" ht="21" x14ac:dyDescent="0.15">
      <c r="A23" s="33" t="s">
        <v>117</v>
      </c>
      <c r="B23" s="27" t="s">
        <v>118</v>
      </c>
      <c r="C23" s="43"/>
      <c r="D23" s="43">
        <f t="shared" si="2"/>
        <v>0</v>
      </c>
      <c r="E23" s="43">
        <f t="shared" si="3"/>
        <v>0</v>
      </c>
      <c r="F23" s="43"/>
      <c r="G23" s="43">
        <f t="shared" si="4"/>
        <v>0</v>
      </c>
      <c r="H23" s="43"/>
      <c r="I23" s="19"/>
    </row>
    <row r="24" spans="1:9" ht="21" x14ac:dyDescent="0.15">
      <c r="A24" s="33" t="s">
        <v>119</v>
      </c>
      <c r="B24" s="27" t="s">
        <v>120</v>
      </c>
      <c r="C24" s="43">
        <v>8439800</v>
      </c>
      <c r="D24" s="43">
        <f t="shared" si="2"/>
        <v>8439800</v>
      </c>
      <c r="E24" s="43">
        <f t="shared" si="3"/>
        <v>3363000</v>
      </c>
      <c r="F24" s="43">
        <v>3363000</v>
      </c>
      <c r="G24" s="43">
        <f t="shared" si="4"/>
        <v>3363000</v>
      </c>
      <c r="H24" s="43"/>
      <c r="I24" s="19"/>
    </row>
    <row r="25" spans="1:9" x14ac:dyDescent="0.15">
      <c r="A25" s="33" t="s">
        <v>121</v>
      </c>
      <c r="B25" s="27" t="s">
        <v>122</v>
      </c>
      <c r="C25" s="43"/>
      <c r="D25" s="43">
        <f t="shared" si="2"/>
        <v>0</v>
      </c>
      <c r="E25" s="43">
        <f t="shared" si="3"/>
        <v>0</v>
      </c>
      <c r="F25" s="43"/>
      <c r="G25" s="43">
        <f t="shared" si="4"/>
        <v>0</v>
      </c>
      <c r="H25" s="43"/>
      <c r="I25" s="19"/>
    </row>
    <row r="26" spans="1:9" x14ac:dyDescent="0.15">
      <c r="A26" s="33" t="s">
        <v>123</v>
      </c>
      <c r="B26" s="27" t="s">
        <v>124</v>
      </c>
      <c r="C26" s="43">
        <v>25763720</v>
      </c>
      <c r="D26" s="43">
        <f t="shared" si="2"/>
        <v>25763720</v>
      </c>
      <c r="E26" s="43">
        <f t="shared" si="3"/>
        <v>24037454.300000001</v>
      </c>
      <c r="F26" s="43">
        <v>24037454.300000001</v>
      </c>
      <c r="G26" s="43">
        <f t="shared" si="4"/>
        <v>24037454.300000001</v>
      </c>
      <c r="H26" s="43"/>
      <c r="I26" s="19"/>
    </row>
    <row r="27" spans="1:9" x14ac:dyDescent="0.15">
      <c r="A27" s="33" t="s">
        <v>125</v>
      </c>
      <c r="B27" s="27" t="s">
        <v>126</v>
      </c>
      <c r="C27" s="43">
        <v>105600</v>
      </c>
      <c r="D27" s="43">
        <f t="shared" si="2"/>
        <v>105600</v>
      </c>
      <c r="E27" s="43">
        <f t="shared" si="3"/>
        <v>0</v>
      </c>
      <c r="F27" s="43"/>
      <c r="G27" s="43">
        <f t="shared" si="4"/>
        <v>0</v>
      </c>
      <c r="H27" s="43"/>
      <c r="I27" s="19"/>
    </row>
    <row r="28" spans="1:9" x14ac:dyDescent="0.15">
      <c r="A28" s="33" t="s">
        <v>127</v>
      </c>
      <c r="B28" s="27" t="s">
        <v>128</v>
      </c>
      <c r="C28" s="43"/>
      <c r="D28" s="43">
        <f t="shared" si="2"/>
        <v>0</v>
      </c>
      <c r="E28" s="43">
        <f t="shared" si="3"/>
        <v>0</v>
      </c>
      <c r="F28" s="43"/>
      <c r="G28" s="43">
        <f t="shared" si="4"/>
        <v>0</v>
      </c>
      <c r="H28" s="43"/>
      <c r="I28" s="19"/>
    </row>
    <row r="29" spans="1:9" x14ac:dyDescent="0.15">
      <c r="A29" s="33" t="s">
        <v>129</v>
      </c>
      <c r="B29" s="27" t="s">
        <v>130</v>
      </c>
      <c r="C29" s="43"/>
      <c r="D29" s="43">
        <f t="shared" si="2"/>
        <v>0</v>
      </c>
      <c r="E29" s="43">
        <f t="shared" si="3"/>
        <v>0</v>
      </c>
      <c r="F29" s="43"/>
      <c r="G29" s="43">
        <f t="shared" si="4"/>
        <v>0</v>
      </c>
      <c r="H29" s="43"/>
      <c r="I29" s="19"/>
    </row>
    <row r="30" spans="1:9" x14ac:dyDescent="0.15">
      <c r="A30" s="33" t="s">
        <v>131</v>
      </c>
      <c r="B30" s="27" t="s">
        <v>132</v>
      </c>
      <c r="C30" s="43"/>
      <c r="D30" s="43">
        <f t="shared" si="2"/>
        <v>0</v>
      </c>
      <c r="E30" s="43">
        <f t="shared" si="3"/>
        <v>0</v>
      </c>
      <c r="F30" s="43"/>
      <c r="G30" s="43">
        <f t="shared" si="4"/>
        <v>0</v>
      </c>
      <c r="H30" s="43"/>
      <c r="I30" s="19"/>
    </row>
    <row r="31" spans="1:9" x14ac:dyDescent="0.15">
      <c r="A31" s="33" t="s">
        <v>133</v>
      </c>
      <c r="B31" s="27" t="s">
        <v>44</v>
      </c>
      <c r="C31" s="43">
        <v>15524874</v>
      </c>
      <c r="D31" s="43">
        <f t="shared" si="2"/>
        <v>15524874</v>
      </c>
      <c r="E31" s="43">
        <f t="shared" si="3"/>
        <v>11334366</v>
      </c>
      <c r="F31" s="43">
        <v>11334366</v>
      </c>
      <c r="G31" s="43">
        <f t="shared" si="4"/>
        <v>11334366</v>
      </c>
      <c r="H31" s="43"/>
      <c r="I31" s="19"/>
    </row>
    <row r="32" spans="1:9" x14ac:dyDescent="0.15">
      <c r="A32" s="33" t="s">
        <v>134</v>
      </c>
      <c r="B32" s="27" t="s">
        <v>135</v>
      </c>
      <c r="C32" s="43"/>
      <c r="D32" s="43">
        <f t="shared" si="2"/>
        <v>0</v>
      </c>
      <c r="E32" s="43">
        <f t="shared" si="3"/>
        <v>0</v>
      </c>
      <c r="F32" s="43"/>
      <c r="G32" s="43">
        <f t="shared" si="4"/>
        <v>0</v>
      </c>
      <c r="H32" s="43"/>
      <c r="I32" s="19"/>
    </row>
    <row r="33" spans="1:9" x14ac:dyDescent="0.15">
      <c r="A33" s="33" t="s">
        <v>136</v>
      </c>
      <c r="B33" s="27" t="s">
        <v>137</v>
      </c>
      <c r="C33" s="43">
        <v>391480</v>
      </c>
      <c r="D33" s="43">
        <f t="shared" si="2"/>
        <v>391480</v>
      </c>
      <c r="E33" s="43">
        <f t="shared" si="3"/>
        <v>202480</v>
      </c>
      <c r="F33" s="43">
        <v>202480</v>
      </c>
      <c r="G33" s="43">
        <f t="shared" si="4"/>
        <v>202480</v>
      </c>
      <c r="H33" s="43"/>
      <c r="I33" s="19"/>
    </row>
    <row r="34" spans="1:9" x14ac:dyDescent="0.15">
      <c r="A34" s="33" t="s">
        <v>138</v>
      </c>
      <c r="B34" s="27" t="s">
        <v>139</v>
      </c>
      <c r="C34" s="43"/>
      <c r="D34" s="43">
        <f t="shared" si="2"/>
        <v>0</v>
      </c>
      <c r="E34" s="43">
        <f t="shared" si="3"/>
        <v>0</v>
      </c>
      <c r="F34" s="43"/>
      <c r="G34" s="43">
        <f t="shared" si="4"/>
        <v>0</v>
      </c>
      <c r="H34" s="43"/>
      <c r="I34" s="19"/>
    </row>
    <row r="35" spans="1:9" ht="21" x14ac:dyDescent="0.15">
      <c r="A35" s="33" t="s">
        <v>140</v>
      </c>
      <c r="B35" s="36" t="s">
        <v>141</v>
      </c>
      <c r="C35" s="43">
        <v>93050489</v>
      </c>
      <c r="D35" s="43">
        <f t="shared" si="2"/>
        <v>93050489</v>
      </c>
      <c r="E35" s="43">
        <f t="shared" si="3"/>
        <v>21967767</v>
      </c>
      <c r="F35" s="43">
        <v>21967767</v>
      </c>
      <c r="G35" s="43">
        <f t="shared" si="4"/>
        <v>21967767</v>
      </c>
      <c r="H35" s="43"/>
      <c r="I35" s="19"/>
    </row>
    <row r="36" spans="1:9" ht="21" x14ac:dyDescent="0.15">
      <c r="A36" s="33" t="s">
        <v>142</v>
      </c>
      <c r="B36" s="36" t="s">
        <v>143</v>
      </c>
      <c r="C36" s="43"/>
      <c r="D36" s="43">
        <f t="shared" si="2"/>
        <v>0</v>
      </c>
      <c r="E36" s="43">
        <f t="shared" si="3"/>
        <v>0</v>
      </c>
      <c r="F36" s="43"/>
      <c r="G36" s="43">
        <f t="shared" si="4"/>
        <v>0</v>
      </c>
      <c r="H36" s="43"/>
      <c r="I36" s="19"/>
    </row>
    <row r="37" spans="1:9" x14ac:dyDescent="0.15">
      <c r="A37" s="33" t="s">
        <v>144</v>
      </c>
      <c r="B37" s="36" t="s">
        <v>73</v>
      </c>
      <c r="C37" s="43">
        <v>7022054</v>
      </c>
      <c r="D37" s="43">
        <f t="shared" si="2"/>
        <v>7022054</v>
      </c>
      <c r="E37" s="43">
        <f t="shared" si="3"/>
        <v>5644554</v>
      </c>
      <c r="F37" s="43">
        <v>5644554</v>
      </c>
      <c r="G37" s="43">
        <f t="shared" si="4"/>
        <v>5644554</v>
      </c>
      <c r="H37" s="43"/>
      <c r="I37" s="19"/>
    </row>
    <row r="38" spans="1:9" x14ac:dyDescent="0.15">
      <c r="A38" s="33" t="s">
        <v>145</v>
      </c>
      <c r="B38" s="36" t="s">
        <v>146</v>
      </c>
      <c r="C38" s="43">
        <v>640000</v>
      </c>
      <c r="D38" s="43">
        <f t="shared" si="2"/>
        <v>640000</v>
      </c>
      <c r="E38" s="43">
        <f t="shared" si="3"/>
        <v>797500</v>
      </c>
      <c r="F38" s="43">
        <v>797500</v>
      </c>
      <c r="G38" s="43">
        <f t="shared" si="4"/>
        <v>797500</v>
      </c>
      <c r="H38" s="43"/>
      <c r="I38" s="19"/>
    </row>
    <row r="39" spans="1:9" x14ac:dyDescent="0.15">
      <c r="A39" s="33" t="s">
        <v>147</v>
      </c>
      <c r="B39" s="36" t="s">
        <v>148</v>
      </c>
      <c r="C39" s="43"/>
      <c r="D39" s="43">
        <f t="shared" si="2"/>
        <v>0</v>
      </c>
      <c r="E39" s="43">
        <f t="shared" si="3"/>
        <v>0</v>
      </c>
      <c r="F39" s="43"/>
      <c r="G39" s="43">
        <f t="shared" si="4"/>
        <v>0</v>
      </c>
      <c r="H39" s="43"/>
      <c r="I39" s="19"/>
    </row>
    <row r="40" spans="1:9" x14ac:dyDescent="0.15">
      <c r="A40" s="33" t="s">
        <v>149</v>
      </c>
      <c r="B40" s="36" t="s">
        <v>150</v>
      </c>
      <c r="C40" s="43"/>
      <c r="D40" s="43">
        <f t="shared" si="2"/>
        <v>0</v>
      </c>
      <c r="E40" s="43">
        <f t="shared" si="3"/>
        <v>0</v>
      </c>
      <c r="F40" s="43"/>
      <c r="G40" s="43">
        <f t="shared" si="4"/>
        <v>0</v>
      </c>
      <c r="H40" s="43"/>
      <c r="I40" s="19"/>
    </row>
    <row r="41" spans="1:9" x14ac:dyDescent="0.15">
      <c r="A41" s="33" t="s">
        <v>151</v>
      </c>
      <c r="B41" s="36" t="s">
        <v>152</v>
      </c>
      <c r="C41" s="43">
        <v>7508647</v>
      </c>
      <c r="D41" s="43">
        <f t="shared" si="2"/>
        <v>7508647</v>
      </c>
      <c r="E41" s="43">
        <f t="shared" si="3"/>
        <v>0</v>
      </c>
      <c r="F41" s="43"/>
      <c r="G41" s="43">
        <f t="shared" si="4"/>
        <v>0</v>
      </c>
      <c r="H41" s="43"/>
      <c r="I41" s="19"/>
    </row>
    <row r="42" spans="1:9" ht="21" x14ac:dyDescent="0.15">
      <c r="A42" s="33" t="s">
        <v>153</v>
      </c>
      <c r="B42" s="36" t="s">
        <v>154</v>
      </c>
      <c r="C42" s="45"/>
      <c r="D42" s="43">
        <f t="shared" si="2"/>
        <v>0</v>
      </c>
      <c r="E42" s="43">
        <f t="shared" si="3"/>
        <v>0</v>
      </c>
      <c r="F42" s="45"/>
      <c r="G42" s="43">
        <f t="shared" si="4"/>
        <v>0</v>
      </c>
      <c r="H42" s="45"/>
      <c r="I42" s="21"/>
    </row>
    <row r="43" spans="1:9" ht="21" x14ac:dyDescent="0.15">
      <c r="A43" s="33" t="s">
        <v>155</v>
      </c>
      <c r="B43" s="36" t="s">
        <v>156</v>
      </c>
      <c r="C43" s="43"/>
      <c r="D43" s="43">
        <f t="shared" si="2"/>
        <v>0</v>
      </c>
      <c r="E43" s="43">
        <f t="shared" si="3"/>
        <v>0</v>
      </c>
      <c r="F43" s="43"/>
      <c r="G43" s="43">
        <f t="shared" si="4"/>
        <v>0</v>
      </c>
      <c r="H43" s="43"/>
      <c r="I43" s="19"/>
    </row>
    <row r="44" spans="1:9" x14ac:dyDescent="0.15">
      <c r="A44" s="33" t="s">
        <v>157</v>
      </c>
      <c r="B44" s="36" t="s">
        <v>158</v>
      </c>
      <c r="C44" s="43"/>
      <c r="D44" s="43">
        <f t="shared" si="2"/>
        <v>0</v>
      </c>
      <c r="E44" s="43">
        <f t="shared" si="3"/>
        <v>0</v>
      </c>
      <c r="F44" s="43"/>
      <c r="G44" s="43">
        <f t="shared" si="4"/>
        <v>0</v>
      </c>
      <c r="H44" s="43"/>
      <c r="I44" s="19"/>
    </row>
    <row r="45" spans="1:9" x14ac:dyDescent="0.15">
      <c r="A45" s="33">
        <v>210902</v>
      </c>
      <c r="B45" s="36" t="s">
        <v>159</v>
      </c>
      <c r="C45" s="43">
        <v>834000</v>
      </c>
      <c r="D45" s="43">
        <f t="shared" si="2"/>
        <v>834000</v>
      </c>
      <c r="E45" s="43">
        <f t="shared" si="3"/>
        <v>0</v>
      </c>
      <c r="F45" s="43"/>
      <c r="G45" s="43">
        <f t="shared" si="4"/>
        <v>0</v>
      </c>
      <c r="H45" s="43"/>
      <c r="I45" s="19"/>
    </row>
    <row r="46" spans="1:9" ht="21" x14ac:dyDescent="0.15">
      <c r="A46" s="33" t="s">
        <v>160</v>
      </c>
      <c r="B46" s="27" t="s">
        <v>161</v>
      </c>
      <c r="C46" s="43"/>
      <c r="D46" s="43">
        <f t="shared" si="2"/>
        <v>0</v>
      </c>
      <c r="E46" s="43">
        <f t="shared" si="3"/>
        <v>0</v>
      </c>
      <c r="F46" s="43"/>
      <c r="G46" s="43">
        <f t="shared" si="4"/>
        <v>0</v>
      </c>
      <c r="H46" s="43"/>
      <c r="I46" s="19"/>
    </row>
    <row r="47" spans="1:9" ht="21" x14ac:dyDescent="0.15">
      <c r="A47" s="33" t="s">
        <v>162</v>
      </c>
      <c r="B47" s="27" t="s">
        <v>163</v>
      </c>
      <c r="C47" s="43"/>
      <c r="D47" s="43">
        <f t="shared" si="2"/>
        <v>0</v>
      </c>
      <c r="E47" s="43">
        <f t="shared" si="3"/>
        <v>0</v>
      </c>
      <c r="F47" s="43"/>
      <c r="G47" s="43">
        <f t="shared" si="4"/>
        <v>0</v>
      </c>
      <c r="H47" s="43"/>
      <c r="I47" s="19"/>
    </row>
    <row r="48" spans="1:9" ht="21" x14ac:dyDescent="0.15">
      <c r="A48" s="33" t="s">
        <v>164</v>
      </c>
      <c r="B48" s="27" t="s">
        <v>165</v>
      </c>
      <c r="C48" s="43"/>
      <c r="D48" s="43">
        <f t="shared" si="2"/>
        <v>0</v>
      </c>
      <c r="E48" s="43">
        <f t="shared" si="3"/>
        <v>0</v>
      </c>
      <c r="F48" s="43"/>
      <c r="G48" s="43">
        <f t="shared" si="4"/>
        <v>0</v>
      </c>
      <c r="H48" s="43"/>
      <c r="I48" s="19"/>
    </row>
    <row r="49" spans="1:9" ht="21" x14ac:dyDescent="0.15">
      <c r="A49" s="33" t="s">
        <v>166</v>
      </c>
      <c r="B49" s="27" t="s">
        <v>167</v>
      </c>
      <c r="C49" s="43">
        <v>1054737470</v>
      </c>
      <c r="D49" s="43">
        <v>0</v>
      </c>
      <c r="E49" s="43">
        <f t="shared" si="3"/>
        <v>1054737470</v>
      </c>
      <c r="F49" s="43">
        <f>+H49</f>
        <v>1054737470</v>
      </c>
      <c r="G49" s="43">
        <f t="shared" si="4"/>
        <v>1054737470</v>
      </c>
      <c r="H49" s="43">
        <f>+C49</f>
        <v>1054737470</v>
      </c>
      <c r="I49" s="19"/>
    </row>
    <row r="50" spans="1:9" ht="31.5" x14ac:dyDescent="0.15">
      <c r="A50" s="33" t="s">
        <v>168</v>
      </c>
      <c r="B50" s="27" t="s">
        <v>169</v>
      </c>
      <c r="C50" s="43">
        <v>493133999</v>
      </c>
      <c r="D50" s="43">
        <f>+C50-F50</f>
        <v>178966213</v>
      </c>
      <c r="E50" s="43"/>
      <c r="F50" s="43">
        <v>314167786</v>
      </c>
      <c r="G50" s="43">
        <f t="shared" si="4"/>
        <v>314167786</v>
      </c>
      <c r="H50" s="43"/>
      <c r="I50" s="19"/>
    </row>
    <row r="51" spans="1:9" ht="21" x14ac:dyDescent="0.15">
      <c r="A51" s="33" t="s">
        <v>170</v>
      </c>
      <c r="B51" s="27" t="s">
        <v>171</v>
      </c>
      <c r="C51" s="43">
        <v>590000</v>
      </c>
      <c r="D51" s="43">
        <f t="shared" si="2"/>
        <v>590000</v>
      </c>
      <c r="E51" s="43">
        <f t="shared" si="3"/>
        <v>0</v>
      </c>
      <c r="F51" s="43"/>
      <c r="G51" s="43">
        <f t="shared" si="4"/>
        <v>0</v>
      </c>
      <c r="H51" s="43"/>
      <c r="I51" s="19"/>
    </row>
    <row r="52" spans="1:9" x14ac:dyDescent="0.15">
      <c r="A52" s="33" t="s">
        <v>172</v>
      </c>
      <c r="B52" s="27" t="s">
        <v>173</v>
      </c>
      <c r="C52" s="43"/>
      <c r="D52" s="43">
        <f t="shared" si="2"/>
        <v>0</v>
      </c>
      <c r="E52" s="43">
        <f t="shared" si="3"/>
        <v>0</v>
      </c>
      <c r="F52" s="43"/>
      <c r="G52" s="43">
        <f t="shared" si="4"/>
        <v>0</v>
      </c>
      <c r="H52" s="43"/>
      <c r="I52" s="19"/>
    </row>
    <row r="53" spans="1:9" x14ac:dyDescent="0.15">
      <c r="A53" s="33" t="s">
        <v>174</v>
      </c>
      <c r="B53" s="27" t="s">
        <v>175</v>
      </c>
      <c r="C53" s="43"/>
      <c r="D53" s="43">
        <f t="shared" si="2"/>
        <v>0</v>
      </c>
      <c r="E53" s="43">
        <f t="shared" si="3"/>
        <v>0</v>
      </c>
      <c r="F53" s="43"/>
      <c r="G53" s="43">
        <f t="shared" si="4"/>
        <v>0</v>
      </c>
      <c r="H53" s="43"/>
      <c r="I53" s="19"/>
    </row>
    <row r="54" spans="1:9" x14ac:dyDescent="0.15">
      <c r="A54" s="33" t="s">
        <v>176</v>
      </c>
      <c r="B54" s="27" t="s">
        <v>177</v>
      </c>
      <c r="C54" s="43"/>
      <c r="D54" s="43">
        <f t="shared" si="2"/>
        <v>0</v>
      </c>
      <c r="E54" s="43">
        <f t="shared" si="3"/>
        <v>0</v>
      </c>
      <c r="F54" s="43"/>
      <c r="G54" s="43">
        <f t="shared" si="4"/>
        <v>0</v>
      </c>
      <c r="H54" s="43"/>
      <c r="I54" s="19"/>
    </row>
    <row r="55" spans="1:9" x14ac:dyDescent="0.15">
      <c r="A55" s="33" t="s">
        <v>178</v>
      </c>
      <c r="B55" s="27" t="s">
        <v>179</v>
      </c>
      <c r="C55" s="43"/>
      <c r="D55" s="43">
        <f t="shared" si="2"/>
        <v>0</v>
      </c>
      <c r="E55" s="43">
        <f t="shared" si="3"/>
        <v>0</v>
      </c>
      <c r="F55" s="43"/>
      <c r="G55" s="43">
        <f t="shared" si="4"/>
        <v>0</v>
      </c>
      <c r="H55" s="43"/>
      <c r="I55" s="19"/>
    </row>
    <row r="56" spans="1:9" ht="12.75" x14ac:dyDescent="0.25">
      <c r="A56" s="37"/>
      <c r="B56" s="22"/>
      <c r="C56" s="46"/>
      <c r="D56" s="46"/>
      <c r="E56" s="46"/>
      <c r="F56" s="46"/>
      <c r="G56" s="46"/>
      <c r="H56" s="46"/>
      <c r="I56" s="23"/>
    </row>
    <row r="57" spans="1:9" ht="12.75" x14ac:dyDescent="0.25">
      <c r="A57" s="37"/>
      <c r="B57" s="22"/>
      <c r="C57" s="46"/>
      <c r="D57" s="46"/>
      <c r="E57" s="46"/>
      <c r="F57" s="46"/>
      <c r="G57" s="46"/>
      <c r="H57" s="46"/>
      <c r="I57" s="23"/>
    </row>
    <row r="58" spans="1:9" ht="12.75" x14ac:dyDescent="0.25">
      <c r="A58" s="37"/>
      <c r="B58" s="22"/>
      <c r="C58" s="46"/>
      <c r="D58" s="46"/>
      <c r="E58" s="46"/>
      <c r="F58" s="46"/>
      <c r="G58" s="46"/>
      <c r="H58" s="46"/>
      <c r="I58" s="23"/>
    </row>
    <row r="59" spans="1:9" ht="14.25" x14ac:dyDescent="0.2">
      <c r="A59" s="38"/>
      <c r="B59" s="79" t="s">
        <v>291</v>
      </c>
      <c r="C59" s="80"/>
      <c r="D59" s="80"/>
      <c r="E59" s="80"/>
      <c r="F59" s="80"/>
      <c r="G59" s="81"/>
      <c r="H59" s="82"/>
    </row>
    <row r="60" spans="1:9" ht="14.25" x14ac:dyDescent="0.2">
      <c r="A60" s="40"/>
      <c r="B60" s="83" t="s">
        <v>292</v>
      </c>
      <c r="C60" s="80"/>
      <c r="D60" s="80"/>
      <c r="E60" s="80"/>
      <c r="F60" s="80"/>
      <c r="G60" s="80" t="s">
        <v>293</v>
      </c>
      <c r="H60" s="84"/>
    </row>
    <row r="61" spans="1:9" ht="14.25" x14ac:dyDescent="0.2">
      <c r="A61" s="40"/>
      <c r="B61" s="75"/>
      <c r="C61" s="73"/>
      <c r="D61" s="73"/>
      <c r="E61" s="73"/>
      <c r="F61" s="74"/>
      <c r="G61" s="74"/>
      <c r="H61" s="47"/>
    </row>
    <row r="62" spans="1:9" ht="14.25" x14ac:dyDescent="0.2">
      <c r="A62" s="40"/>
      <c r="B62" s="75" t="s">
        <v>48</v>
      </c>
      <c r="C62" s="73"/>
      <c r="D62" s="73"/>
      <c r="E62" s="73"/>
      <c r="F62" s="74"/>
      <c r="G62" s="74"/>
      <c r="H62" s="47"/>
    </row>
    <row r="63" spans="1:9" ht="14.25" x14ac:dyDescent="0.2">
      <c r="A63" s="40"/>
      <c r="B63" s="75" t="s">
        <v>54</v>
      </c>
      <c r="C63" s="76"/>
      <c r="D63" s="76"/>
      <c r="E63" s="76"/>
      <c r="F63" s="73"/>
      <c r="G63" s="77" t="s">
        <v>55</v>
      </c>
      <c r="H63" s="48"/>
      <c r="I63" s="39"/>
    </row>
    <row r="64" spans="1:9" ht="14.25" x14ac:dyDescent="0.2">
      <c r="A64" s="40"/>
      <c r="B64" s="75"/>
      <c r="C64" s="73"/>
      <c r="D64" s="73"/>
      <c r="E64" s="73"/>
      <c r="F64" s="73"/>
      <c r="G64" s="74"/>
      <c r="H64" s="47"/>
      <c r="I64" s="24"/>
    </row>
    <row r="65" spans="1:9" ht="14.25" x14ac:dyDescent="0.2">
      <c r="A65" s="40"/>
      <c r="B65" s="75" t="s">
        <v>49</v>
      </c>
      <c r="C65" s="76"/>
      <c r="D65" s="76"/>
      <c r="E65" s="76"/>
      <c r="F65" s="73"/>
      <c r="G65" s="76"/>
      <c r="H65" s="48"/>
      <c r="I65" s="39"/>
    </row>
    <row r="66" spans="1:9" ht="14.25" x14ac:dyDescent="0.2">
      <c r="A66" s="40"/>
      <c r="B66" s="75" t="s">
        <v>56</v>
      </c>
      <c r="C66" s="73"/>
      <c r="D66" s="73"/>
      <c r="E66" s="73"/>
      <c r="F66" s="73"/>
      <c r="G66" s="77" t="s">
        <v>57</v>
      </c>
      <c r="H66" s="41"/>
      <c r="I66" s="25"/>
    </row>
    <row r="67" spans="1:9" ht="14.25" x14ac:dyDescent="0.2">
      <c r="A67" s="40"/>
      <c r="B67" s="75"/>
      <c r="C67" s="76"/>
      <c r="D67" s="76"/>
      <c r="E67" s="76"/>
      <c r="F67" s="76"/>
      <c r="G67" s="73"/>
      <c r="H67" s="41"/>
      <c r="I67" s="25"/>
    </row>
    <row r="68" spans="1:9" ht="14.25" x14ac:dyDescent="0.2">
      <c r="A68" s="40"/>
      <c r="B68" s="75" t="s">
        <v>50</v>
      </c>
      <c r="C68" s="73"/>
      <c r="D68" s="73"/>
      <c r="E68" s="73"/>
      <c r="F68" s="73"/>
      <c r="G68" s="73"/>
      <c r="H68" s="41"/>
      <c r="I68" s="25"/>
    </row>
    <row r="69" spans="1:9" ht="14.25" x14ac:dyDescent="0.2">
      <c r="A69" s="40"/>
      <c r="B69" s="75" t="s">
        <v>58</v>
      </c>
      <c r="C69" s="76"/>
      <c r="D69" s="76"/>
      <c r="E69" s="73"/>
      <c r="F69" s="76"/>
      <c r="G69" s="77" t="s">
        <v>300</v>
      </c>
      <c r="H69" s="48"/>
      <c r="I69" s="25"/>
    </row>
    <row r="70" spans="1:9" x14ac:dyDescent="0.15">
      <c r="B70" s="25"/>
      <c r="C70" s="41"/>
      <c r="D70" s="41"/>
      <c r="E70" s="41"/>
      <c r="F70" s="41"/>
      <c r="G70" s="41"/>
      <c r="H70" s="41"/>
      <c r="I70" s="25"/>
    </row>
    <row r="71" spans="1:9" x14ac:dyDescent="0.15">
      <c r="B71" s="25"/>
      <c r="C71" s="41"/>
      <c r="D71" s="41"/>
      <c r="E71" s="41"/>
      <c r="F71" s="41"/>
      <c r="G71" s="41"/>
      <c r="H71" s="41"/>
      <c r="I71" s="25"/>
    </row>
    <row r="72" spans="1:9" x14ac:dyDescent="0.15">
      <c r="B72" s="25"/>
      <c r="C72" s="41"/>
      <c r="D72" s="41"/>
      <c r="E72" s="41"/>
      <c r="F72" s="41"/>
      <c r="G72" s="41"/>
      <c r="H72" s="41"/>
      <c r="I72" s="25"/>
    </row>
    <row r="73" spans="1:9" x14ac:dyDescent="0.15">
      <c r="B73" s="25"/>
      <c r="C73" s="41"/>
      <c r="D73" s="41"/>
      <c r="E73" s="41"/>
      <c r="F73" s="41"/>
      <c r="G73" s="41"/>
      <c r="H73" s="41"/>
      <c r="I73" s="25"/>
    </row>
    <row r="74" spans="1:9" x14ac:dyDescent="0.15">
      <c r="B74" s="25"/>
      <c r="C74" s="41"/>
      <c r="D74" s="41"/>
      <c r="E74" s="41"/>
      <c r="F74" s="41"/>
      <c r="G74" s="41"/>
      <c r="H74" s="41"/>
      <c r="I74" s="25"/>
    </row>
    <row r="75" spans="1:9" x14ac:dyDescent="0.15">
      <c r="B75" s="25"/>
      <c r="C75" s="41"/>
      <c r="D75" s="41"/>
      <c r="E75" s="41"/>
      <c r="F75" s="41"/>
      <c r="G75" s="41"/>
      <c r="H75" s="41"/>
      <c r="I75" s="25"/>
    </row>
    <row r="76" spans="1:9" x14ac:dyDescent="0.15">
      <c r="B76" s="25"/>
      <c r="C76" s="41"/>
      <c r="D76" s="41"/>
      <c r="E76" s="41"/>
      <c r="F76" s="41"/>
      <c r="G76" s="41"/>
      <c r="H76" s="41"/>
      <c r="I76" s="25"/>
    </row>
    <row r="77" spans="1:9" x14ac:dyDescent="0.15">
      <c r="B77" s="25"/>
      <c r="C77" s="41"/>
      <c r="D77" s="41"/>
      <c r="E77" s="41"/>
      <c r="F77" s="41"/>
      <c r="G77" s="41"/>
      <c r="H77" s="41"/>
      <c r="I77" s="25"/>
    </row>
    <row r="78" spans="1:9" x14ac:dyDescent="0.15">
      <c r="B78" s="25"/>
      <c r="C78" s="41"/>
      <c r="D78" s="41"/>
      <c r="E78" s="41"/>
      <c r="F78" s="41"/>
      <c r="G78" s="41"/>
      <c r="H78" s="41"/>
      <c r="I78" s="25"/>
    </row>
    <row r="79" spans="1:9" x14ac:dyDescent="0.15">
      <c r="B79" s="25"/>
      <c r="C79" s="41"/>
      <c r="D79" s="41"/>
      <c r="E79" s="41"/>
      <c r="F79" s="41"/>
      <c r="G79" s="41"/>
      <c r="H79" s="41"/>
      <c r="I79" s="25"/>
    </row>
    <row r="80" spans="1:9" x14ac:dyDescent="0.15">
      <c r="B80" s="25"/>
      <c r="C80" s="41"/>
      <c r="D80" s="41"/>
      <c r="E80" s="41"/>
      <c r="F80" s="41"/>
      <c r="G80" s="41"/>
      <c r="H80" s="41"/>
      <c r="I80" s="25"/>
    </row>
    <row r="81" spans="2:9" x14ac:dyDescent="0.15">
      <c r="B81" s="25"/>
      <c r="C81" s="41"/>
      <c r="D81" s="41"/>
      <c r="E81" s="41"/>
      <c r="F81" s="41"/>
      <c r="G81" s="41"/>
      <c r="H81" s="41"/>
      <c r="I81" s="25"/>
    </row>
    <row r="82" spans="2:9" x14ac:dyDescent="0.15">
      <c r="B82" s="25"/>
      <c r="C82" s="41"/>
      <c r="D82" s="41"/>
      <c r="E82" s="41"/>
      <c r="F82" s="41"/>
      <c r="G82" s="41"/>
      <c r="H82" s="41"/>
      <c r="I82" s="25"/>
    </row>
    <row r="83" spans="2:9" x14ac:dyDescent="0.15">
      <c r="B83" s="25"/>
      <c r="C83" s="41"/>
      <c r="D83" s="41"/>
      <c r="E83" s="41"/>
      <c r="F83" s="41"/>
      <c r="G83" s="41"/>
      <c r="H83" s="41"/>
      <c r="I83" s="25"/>
    </row>
    <row r="84" spans="2:9" x14ac:dyDescent="0.15">
      <c r="B84" s="25"/>
      <c r="C84" s="41"/>
      <c r="D84" s="41"/>
      <c r="E84" s="41"/>
      <c r="F84" s="41"/>
      <c r="G84" s="41"/>
      <c r="H84" s="41"/>
      <c r="I84" s="25"/>
    </row>
    <row r="85" spans="2:9" x14ac:dyDescent="0.15">
      <c r="B85" s="25"/>
      <c r="C85" s="41"/>
      <c r="D85" s="41"/>
      <c r="E85" s="41"/>
      <c r="F85" s="41"/>
      <c r="G85" s="41"/>
      <c r="H85" s="41"/>
      <c r="I85" s="25"/>
    </row>
    <row r="86" spans="2:9" x14ac:dyDescent="0.15">
      <c r="B86" s="25"/>
      <c r="C86" s="41"/>
      <c r="D86" s="41"/>
      <c r="E86" s="41"/>
      <c r="F86" s="41"/>
      <c r="G86" s="41"/>
      <c r="H86" s="41"/>
      <c r="I86" s="25"/>
    </row>
    <row r="87" spans="2:9" x14ac:dyDescent="0.15">
      <c r="B87" s="25"/>
      <c r="C87" s="41"/>
      <c r="D87" s="41"/>
      <c r="E87" s="41"/>
      <c r="F87" s="41"/>
      <c r="G87" s="41"/>
      <c r="H87" s="41"/>
      <c r="I87" s="25"/>
    </row>
  </sheetData>
  <mergeCells count="6">
    <mergeCell ref="B1:I1"/>
    <mergeCell ref="A3:B3"/>
    <mergeCell ref="C3:C4"/>
    <mergeCell ref="D3:D4"/>
    <mergeCell ref="E3:E4"/>
    <mergeCell ref="F3:I3"/>
  </mergeCells>
  <pageMargins left="0.70866141732283472" right="0.51181102362204722" top="0.55118110236220474" bottom="0.35433070866141736" header="0.31496062992125984" footer="0.31496062992125984"/>
  <pageSetup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>
      <pane xSplit="5" ySplit="5" topLeftCell="F12" activePane="bottomRight" state="frozen"/>
      <selection pane="topRight" activeCell="D1" sqref="D1"/>
      <selection pane="bottomLeft" activeCell="A6" sqref="A6"/>
      <selection pane="bottomRight" activeCell="C21" sqref="C21"/>
    </sheetView>
  </sheetViews>
  <sheetFormatPr defaultColWidth="9.140625" defaultRowHeight="15" x14ac:dyDescent="0.25"/>
  <cols>
    <col min="1" max="1" width="57.28515625" style="60" customWidth="1"/>
    <col min="2" max="4" width="21.42578125" style="50" customWidth="1"/>
    <col min="5" max="5" width="8.7109375" style="50" customWidth="1"/>
    <col min="6" max="16384" width="9.140625" style="50"/>
  </cols>
  <sheetData>
    <row r="1" spans="1:5" ht="33.75" customHeight="1" x14ac:dyDescent="0.2">
      <c r="A1" s="97" t="s">
        <v>295</v>
      </c>
      <c r="B1" s="97"/>
      <c r="C1" s="97"/>
      <c r="D1" s="71"/>
      <c r="E1" s="71"/>
    </row>
    <row r="4" spans="1:5" s="70" customFormat="1" ht="21" x14ac:dyDescent="0.2">
      <c r="A4" s="51" t="s">
        <v>2</v>
      </c>
      <c r="B4" s="52" t="s">
        <v>1</v>
      </c>
      <c r="C4" s="52" t="s">
        <v>3</v>
      </c>
      <c r="D4" s="52"/>
      <c r="E4" s="52"/>
    </row>
    <row r="5" spans="1:5" ht="14.25" x14ac:dyDescent="0.2">
      <c r="A5" s="53" t="s">
        <v>30</v>
      </c>
      <c r="B5" s="54"/>
      <c r="C5" s="54"/>
      <c r="D5" s="54"/>
      <c r="E5" s="54"/>
    </row>
    <row r="6" spans="1:5" s="69" customFormat="1" ht="14.25" x14ac:dyDescent="0.2">
      <c r="A6" s="26" t="s">
        <v>270</v>
      </c>
      <c r="B6" s="55">
        <f>+B7+B9+B11</f>
        <v>83039823900</v>
      </c>
      <c r="C6" s="55">
        <f>+C7+C9+C11</f>
        <v>78345192761.820007</v>
      </c>
      <c r="D6" s="55">
        <f>+B6-C6</f>
        <v>4694631138.1799927</v>
      </c>
      <c r="E6" s="55">
        <f>+C6/B6</f>
        <v>0.943465304745426</v>
      </c>
    </row>
    <row r="7" spans="1:5" s="69" customFormat="1" ht="14.25" x14ac:dyDescent="0.2">
      <c r="A7" s="26" t="s">
        <v>271</v>
      </c>
      <c r="B7" s="55">
        <f>+B8</f>
        <v>77674749500</v>
      </c>
      <c r="C7" s="55">
        <f>+C8</f>
        <v>74157461690</v>
      </c>
      <c r="D7" s="55">
        <f t="shared" ref="D7:D70" si="0">+B7-C7</f>
        <v>3517287810</v>
      </c>
      <c r="E7" s="55">
        <f t="shared" ref="E7:E70" si="1">+C7/B7</f>
        <v>0.95471774505046847</v>
      </c>
    </row>
    <row r="8" spans="1:5" ht="14.25" x14ac:dyDescent="0.2">
      <c r="A8" s="27" t="s">
        <v>272</v>
      </c>
      <c r="B8" s="56">
        <v>77674749500</v>
      </c>
      <c r="C8" s="61">
        <v>74157461690</v>
      </c>
      <c r="D8" s="55">
        <f t="shared" si="0"/>
        <v>3517287810</v>
      </c>
      <c r="E8" s="55">
        <f t="shared" si="1"/>
        <v>0.95471774505046847</v>
      </c>
    </row>
    <row r="9" spans="1:5" s="69" customFormat="1" ht="14.25" x14ac:dyDescent="0.2">
      <c r="A9" s="26" t="s">
        <v>273</v>
      </c>
      <c r="B9" s="55">
        <f>+B10</f>
        <v>60409800</v>
      </c>
      <c r="C9" s="55">
        <f>+C10</f>
        <v>46090000</v>
      </c>
      <c r="D9" s="55">
        <f t="shared" si="0"/>
        <v>14319800</v>
      </c>
      <c r="E9" s="55">
        <f t="shared" si="1"/>
        <v>0.76295567937652498</v>
      </c>
    </row>
    <row r="10" spans="1:5" ht="14.25" x14ac:dyDescent="0.2">
      <c r="A10" s="27" t="s">
        <v>274</v>
      </c>
      <c r="B10" s="56">
        <v>60409800</v>
      </c>
      <c r="C10" s="61">
        <v>46090000</v>
      </c>
      <c r="D10" s="55">
        <f t="shared" si="0"/>
        <v>14319800</v>
      </c>
      <c r="E10" s="55">
        <f t="shared" si="1"/>
        <v>0.76295567937652498</v>
      </c>
    </row>
    <row r="11" spans="1:5" ht="14.25" x14ac:dyDescent="0.2">
      <c r="A11" s="27" t="s">
        <v>275</v>
      </c>
      <c r="B11" s="55">
        <f>+B12+B13+B14</f>
        <v>5304664600</v>
      </c>
      <c r="C11" s="55">
        <f>+C12+C13+C14</f>
        <v>4141641071.8200002</v>
      </c>
      <c r="D11" s="55">
        <f t="shared" si="0"/>
        <v>1163023528.1799998</v>
      </c>
      <c r="E11" s="55">
        <f t="shared" si="1"/>
        <v>0.78075455926468951</v>
      </c>
    </row>
    <row r="12" spans="1:5" ht="14.25" x14ac:dyDescent="0.2">
      <c r="A12" s="27" t="s">
        <v>276</v>
      </c>
      <c r="B12" s="56">
        <v>4826956700</v>
      </c>
      <c r="C12" s="61">
        <f>3225721242.05+528139450.26</f>
        <v>3753860692.3100004</v>
      </c>
      <c r="D12" s="55">
        <f t="shared" si="0"/>
        <v>1073096007.6899996</v>
      </c>
      <c r="E12" s="55">
        <f t="shared" si="1"/>
        <v>0.77768683781853698</v>
      </c>
    </row>
    <row r="13" spans="1:5" ht="14.25" x14ac:dyDescent="0.2">
      <c r="A13" s="27" t="s">
        <v>277</v>
      </c>
      <c r="B13" s="56">
        <v>477707900.00000006</v>
      </c>
      <c r="C13" s="61">
        <f>350239960.13+30183797.28</f>
        <v>380423757.40999997</v>
      </c>
      <c r="D13" s="55">
        <f t="shared" si="0"/>
        <v>97284142.590000093</v>
      </c>
      <c r="E13" s="55">
        <f t="shared" si="1"/>
        <v>0.79635224246867153</v>
      </c>
    </row>
    <row r="14" spans="1:5" ht="14.25" x14ac:dyDescent="0.2">
      <c r="A14" s="27" t="s">
        <v>285</v>
      </c>
      <c r="B14" s="56"/>
      <c r="C14" s="61">
        <f>5693161+1663461.1</f>
        <v>7356622.0999999996</v>
      </c>
      <c r="D14" s="55">
        <f t="shared" si="0"/>
        <v>-7356622.0999999996</v>
      </c>
      <c r="E14" s="55"/>
    </row>
    <row r="15" spans="1:5" s="69" customFormat="1" ht="14.25" x14ac:dyDescent="0.2">
      <c r="A15" s="57" t="s">
        <v>0</v>
      </c>
      <c r="B15" s="55">
        <f t="shared" ref="B15:C16" si="2">+B16</f>
        <v>83039823900</v>
      </c>
      <c r="C15" s="55">
        <f t="shared" si="2"/>
        <v>74282808217.259995</v>
      </c>
      <c r="D15" s="55">
        <f t="shared" si="0"/>
        <v>8757015682.7400055</v>
      </c>
      <c r="E15" s="55">
        <f t="shared" si="1"/>
        <v>0.89454438519419832</v>
      </c>
    </row>
    <row r="16" spans="1:5" s="69" customFormat="1" ht="14.25" x14ac:dyDescent="0.2">
      <c r="A16" s="26" t="s">
        <v>208</v>
      </c>
      <c r="B16" s="55">
        <f t="shared" si="2"/>
        <v>83039823900</v>
      </c>
      <c r="C16" s="55">
        <f t="shared" si="2"/>
        <v>74282808217.259995</v>
      </c>
      <c r="D16" s="55">
        <f t="shared" si="0"/>
        <v>8757015682.7400055</v>
      </c>
      <c r="E16" s="55">
        <f t="shared" si="1"/>
        <v>0.89454438519419832</v>
      </c>
    </row>
    <row r="17" spans="1:5" s="69" customFormat="1" ht="14.25" x14ac:dyDescent="0.2">
      <c r="A17" s="26" t="s">
        <v>209</v>
      </c>
      <c r="B17" s="55">
        <f>+B18+B66+B75</f>
        <v>83039823900</v>
      </c>
      <c r="C17" s="55">
        <f>+C18+C66+C75</f>
        <v>74282808217.259995</v>
      </c>
      <c r="D17" s="55">
        <f t="shared" si="0"/>
        <v>8757015682.7400055</v>
      </c>
      <c r="E17" s="55">
        <f t="shared" si="1"/>
        <v>0.89454438519419832</v>
      </c>
    </row>
    <row r="18" spans="1:5" s="69" customFormat="1" ht="14.25" x14ac:dyDescent="0.2">
      <c r="A18" s="26" t="s">
        <v>210</v>
      </c>
      <c r="B18" s="58">
        <f>+B19+B24+B30+B35+B41+B45+B50+B54+B63</f>
        <v>76586615100</v>
      </c>
      <c r="C18" s="58">
        <f>+C19+C24+C30+C35+C41+C45+C50+C54+C63</f>
        <v>70966156027.360001</v>
      </c>
      <c r="D18" s="55">
        <f t="shared" si="0"/>
        <v>5620459072.6399994</v>
      </c>
      <c r="E18" s="55">
        <f t="shared" si="1"/>
        <v>0.92661303720889998</v>
      </c>
    </row>
    <row r="19" spans="1:5" s="69" customFormat="1" ht="14.25" x14ac:dyDescent="0.2">
      <c r="A19" s="26" t="s">
        <v>211</v>
      </c>
      <c r="B19" s="55">
        <f>+B20+B21+B22+B23</f>
        <v>58602274600</v>
      </c>
      <c r="C19" s="55">
        <f>+C20+C21+C22+C23</f>
        <v>57525465491.300003</v>
      </c>
      <c r="D19" s="55">
        <f t="shared" si="0"/>
        <v>1076809108.6999969</v>
      </c>
      <c r="E19" s="55">
        <f t="shared" si="1"/>
        <v>0.98162513117366268</v>
      </c>
    </row>
    <row r="20" spans="1:5" ht="14.25" x14ac:dyDescent="0.2">
      <c r="A20" s="27" t="s">
        <v>212</v>
      </c>
      <c r="B20" s="56">
        <v>45150463900</v>
      </c>
      <c r="C20" s="61">
        <v>51120810878.300003</v>
      </c>
      <c r="D20" s="55">
        <f t="shared" si="0"/>
        <v>-5970346978.3000031</v>
      </c>
      <c r="E20" s="55">
        <f t="shared" si="1"/>
        <v>1.1322322399947702</v>
      </c>
    </row>
    <row r="21" spans="1:5" ht="14.25" x14ac:dyDescent="0.2">
      <c r="A21" s="27" t="s">
        <v>213</v>
      </c>
      <c r="B21" s="56">
        <v>9786298300</v>
      </c>
      <c r="C21" s="61">
        <v>4279308504</v>
      </c>
      <c r="D21" s="55">
        <f t="shared" si="0"/>
        <v>5506989796</v>
      </c>
      <c r="E21" s="55">
        <f t="shared" si="1"/>
        <v>0.43727550221926098</v>
      </c>
    </row>
    <row r="22" spans="1:5" ht="14.25" x14ac:dyDescent="0.2">
      <c r="A22" s="27" t="s">
        <v>214</v>
      </c>
      <c r="B22" s="56">
        <v>69760300</v>
      </c>
      <c r="C22" s="61">
        <v>27216070</v>
      </c>
      <c r="D22" s="55">
        <f t="shared" si="0"/>
        <v>42544230</v>
      </c>
      <c r="E22" s="55">
        <f t="shared" si="1"/>
        <v>0.39013694035146063</v>
      </c>
    </row>
    <row r="23" spans="1:5" ht="14.25" x14ac:dyDescent="0.2">
      <c r="A23" s="27" t="s">
        <v>215</v>
      </c>
      <c r="B23" s="56">
        <v>3595752100</v>
      </c>
      <c r="C23" s="61">
        <v>2098130039</v>
      </c>
      <c r="D23" s="55">
        <f t="shared" si="0"/>
        <v>1497622061</v>
      </c>
      <c r="E23" s="55">
        <f t="shared" si="1"/>
        <v>0.58350241636513267</v>
      </c>
    </row>
    <row r="24" spans="1:5" s="69" customFormat="1" ht="14.25" x14ac:dyDescent="0.2">
      <c r="A24" s="26" t="s">
        <v>216</v>
      </c>
      <c r="B24" s="55">
        <f>+B25+B26+B27+B28+B29</f>
        <v>1646552499.9999998</v>
      </c>
      <c r="C24" s="55">
        <f>+C25+C26+C27+C28+C29</f>
        <v>1605358234.6500001</v>
      </c>
      <c r="D24" s="55">
        <f t="shared" si="0"/>
        <v>41194265.349999666</v>
      </c>
      <c r="E24" s="55">
        <f t="shared" si="1"/>
        <v>0.97498150508410775</v>
      </c>
    </row>
    <row r="25" spans="1:5" ht="14.25" x14ac:dyDescent="0.2">
      <c r="A25" s="27" t="s">
        <v>217</v>
      </c>
      <c r="B25" s="56">
        <v>108667900</v>
      </c>
      <c r="C25" s="61"/>
      <c r="D25" s="55">
        <f t="shared" si="0"/>
        <v>108667900</v>
      </c>
      <c r="E25" s="55">
        <f t="shared" si="1"/>
        <v>0</v>
      </c>
    </row>
    <row r="26" spans="1:5" ht="14.25" x14ac:dyDescent="0.2">
      <c r="A26" s="27" t="s">
        <v>218</v>
      </c>
      <c r="B26" s="56">
        <v>11922300.000000002</v>
      </c>
      <c r="C26" s="61"/>
      <c r="D26" s="55">
        <f t="shared" si="0"/>
        <v>11922300.000000002</v>
      </c>
      <c r="E26" s="55">
        <f t="shared" si="1"/>
        <v>0</v>
      </c>
    </row>
    <row r="27" spans="1:5" ht="14.25" x14ac:dyDescent="0.2">
      <c r="A27" s="27" t="s">
        <v>219</v>
      </c>
      <c r="B27" s="56">
        <v>14913500</v>
      </c>
      <c r="C27" s="61"/>
      <c r="D27" s="55">
        <f t="shared" si="0"/>
        <v>14913500</v>
      </c>
      <c r="E27" s="55">
        <f t="shared" si="1"/>
        <v>0</v>
      </c>
    </row>
    <row r="28" spans="1:5" ht="14.25" x14ac:dyDescent="0.2">
      <c r="A28" s="27" t="s">
        <v>220</v>
      </c>
      <c r="B28" s="56">
        <v>2980700</v>
      </c>
      <c r="C28" s="61"/>
      <c r="D28" s="55">
        <f t="shared" si="0"/>
        <v>2980700</v>
      </c>
      <c r="E28" s="55">
        <f t="shared" si="1"/>
        <v>0</v>
      </c>
    </row>
    <row r="29" spans="1:5" ht="14.25" x14ac:dyDescent="0.2">
      <c r="A29" s="27" t="s">
        <v>221</v>
      </c>
      <c r="B29" s="56">
        <v>1508068099.9999998</v>
      </c>
      <c r="C29" s="61">
        <v>1605358234.6500001</v>
      </c>
      <c r="D29" s="55">
        <f t="shared" si="0"/>
        <v>-97290134.650000334</v>
      </c>
      <c r="E29" s="55">
        <f t="shared" si="1"/>
        <v>1.0645130910533818</v>
      </c>
    </row>
    <row r="30" spans="1:5" s="69" customFormat="1" ht="14.25" x14ac:dyDescent="0.2">
      <c r="A30" s="26" t="s">
        <v>222</v>
      </c>
      <c r="B30" s="55">
        <f>+B31+B32+B33+B34</f>
        <v>2553265000</v>
      </c>
      <c r="C30" s="55">
        <f>+C31+C32+C33+C34</f>
        <v>1826552389.1599998</v>
      </c>
      <c r="D30" s="55">
        <f t="shared" si="0"/>
        <v>726712610.84000015</v>
      </c>
      <c r="E30" s="55">
        <f t="shared" si="1"/>
        <v>0.71537908879806833</v>
      </c>
    </row>
    <row r="31" spans="1:5" ht="14.25" x14ac:dyDescent="0.2">
      <c r="A31" s="27" t="s">
        <v>223</v>
      </c>
      <c r="B31" s="56">
        <v>758491100.00000012</v>
      </c>
      <c r="C31" s="61">
        <v>564636383.62</v>
      </c>
      <c r="D31" s="55">
        <f t="shared" si="0"/>
        <v>193854716.38000011</v>
      </c>
      <c r="E31" s="55">
        <f t="shared" si="1"/>
        <v>0.74442057872531386</v>
      </c>
    </row>
    <row r="32" spans="1:5" ht="14.25" x14ac:dyDescent="0.2">
      <c r="A32" s="27" t="s">
        <v>224</v>
      </c>
      <c r="B32" s="56">
        <v>1517984400</v>
      </c>
      <c r="C32" s="61">
        <v>1027603658.46</v>
      </c>
      <c r="D32" s="55">
        <f t="shared" si="0"/>
        <v>490380741.53999996</v>
      </c>
      <c r="E32" s="55">
        <f t="shared" si="1"/>
        <v>0.67695271338756846</v>
      </c>
    </row>
    <row r="33" spans="1:5" ht="14.25" x14ac:dyDescent="0.2">
      <c r="A33" s="27" t="s">
        <v>225</v>
      </c>
      <c r="B33" s="56">
        <v>228412400</v>
      </c>
      <c r="C33" s="61">
        <v>187098972.25999999</v>
      </c>
      <c r="D33" s="55">
        <f t="shared" si="0"/>
        <v>41313427.74000001</v>
      </c>
      <c r="E33" s="55">
        <f t="shared" si="1"/>
        <v>0.81912791188219203</v>
      </c>
    </row>
    <row r="34" spans="1:5" ht="14.25" x14ac:dyDescent="0.2">
      <c r="A34" s="27" t="s">
        <v>226</v>
      </c>
      <c r="B34" s="56">
        <v>48377100</v>
      </c>
      <c r="C34" s="61">
        <v>47213374.82</v>
      </c>
      <c r="D34" s="55">
        <f t="shared" si="0"/>
        <v>1163725.1799999997</v>
      </c>
      <c r="E34" s="55">
        <f t="shared" si="1"/>
        <v>0.97594470979037606</v>
      </c>
    </row>
    <row r="35" spans="1:5" s="69" customFormat="1" ht="14.25" x14ac:dyDescent="0.2">
      <c r="A35" s="26" t="s">
        <v>227</v>
      </c>
      <c r="B35" s="55">
        <f>+B36+B37+B38+B39+B40</f>
        <v>3622025100.0000005</v>
      </c>
      <c r="C35" s="55">
        <f>+C36+C37+C38+C39+C40</f>
        <v>3244486742.3000002</v>
      </c>
      <c r="D35" s="55">
        <f t="shared" si="0"/>
        <v>377538357.70000029</v>
      </c>
      <c r="E35" s="55">
        <f t="shared" si="1"/>
        <v>0.89576594659711217</v>
      </c>
    </row>
    <row r="36" spans="1:5" ht="14.25" x14ac:dyDescent="0.2">
      <c r="A36" s="27" t="s">
        <v>228</v>
      </c>
      <c r="B36" s="56">
        <v>412746799.99999994</v>
      </c>
      <c r="C36" s="61">
        <v>379317576.81999999</v>
      </c>
      <c r="D36" s="55">
        <f t="shared" si="0"/>
        <v>33429223.179999948</v>
      </c>
      <c r="E36" s="55">
        <f t="shared" si="1"/>
        <v>0.91900791676640514</v>
      </c>
    </row>
    <row r="37" spans="1:5" ht="14.25" x14ac:dyDescent="0.2">
      <c r="A37" s="27" t="s">
        <v>229</v>
      </c>
      <c r="B37" s="56">
        <v>2814682300.0000005</v>
      </c>
      <c r="C37" s="61">
        <v>2514423114</v>
      </c>
      <c r="D37" s="55">
        <f t="shared" si="0"/>
        <v>300259186.00000048</v>
      </c>
      <c r="E37" s="55">
        <f t="shared" si="1"/>
        <v>0.89332395133901954</v>
      </c>
    </row>
    <row r="38" spans="1:5" ht="14.25" x14ac:dyDescent="0.2">
      <c r="A38" s="27" t="s">
        <v>230</v>
      </c>
      <c r="B38" s="56">
        <v>239082300</v>
      </c>
      <c r="C38" s="61">
        <v>219378398.47999999</v>
      </c>
      <c r="D38" s="55">
        <f t="shared" si="0"/>
        <v>19703901.520000011</v>
      </c>
      <c r="E38" s="55">
        <f t="shared" si="1"/>
        <v>0.91758527703640125</v>
      </c>
    </row>
    <row r="39" spans="1:5" ht="14.25" x14ac:dyDescent="0.2">
      <c r="A39" s="27" t="s">
        <v>231</v>
      </c>
      <c r="B39" s="56">
        <v>47433300</v>
      </c>
      <c r="C39" s="61">
        <v>25267497</v>
      </c>
      <c r="D39" s="55">
        <f t="shared" si="0"/>
        <v>22165803</v>
      </c>
      <c r="E39" s="55">
        <f t="shared" si="1"/>
        <v>0.53269532164112554</v>
      </c>
    </row>
    <row r="40" spans="1:5" ht="14.25" x14ac:dyDescent="0.2">
      <c r="A40" s="27" t="s">
        <v>232</v>
      </c>
      <c r="B40" s="56">
        <v>108080400</v>
      </c>
      <c r="C40" s="61">
        <v>106100156</v>
      </c>
      <c r="D40" s="55">
        <f t="shared" si="0"/>
        <v>1980244</v>
      </c>
      <c r="E40" s="55">
        <f t="shared" si="1"/>
        <v>0.98167804708346751</v>
      </c>
    </row>
    <row r="41" spans="1:5" s="69" customFormat="1" ht="14.25" x14ac:dyDescent="0.2">
      <c r="A41" s="26" t="s">
        <v>233</v>
      </c>
      <c r="B41" s="55">
        <f>+B42+B43+B44</f>
        <v>3658882200</v>
      </c>
      <c r="C41" s="55">
        <f>+C42+C43+C44</f>
        <v>2434723191.1900001</v>
      </c>
      <c r="D41" s="55">
        <f t="shared" si="0"/>
        <v>1224159008.8099999</v>
      </c>
      <c r="E41" s="55">
        <f t="shared" si="1"/>
        <v>0.665428143926033</v>
      </c>
    </row>
    <row r="42" spans="1:5" ht="14.25" x14ac:dyDescent="0.2">
      <c r="A42" s="27" t="s">
        <v>234</v>
      </c>
      <c r="B42" s="56">
        <v>11493800.000000002</v>
      </c>
      <c r="C42" s="61">
        <v>10380836</v>
      </c>
      <c r="D42" s="55">
        <f t="shared" si="0"/>
        <v>1112964.0000000019</v>
      </c>
      <c r="E42" s="55">
        <f t="shared" si="1"/>
        <v>0.90316831683168297</v>
      </c>
    </row>
    <row r="43" spans="1:5" ht="14.25" x14ac:dyDescent="0.2">
      <c r="A43" s="27" t="s">
        <v>235</v>
      </c>
      <c r="B43" s="56">
        <v>957330400.00000012</v>
      </c>
      <c r="C43" s="61">
        <v>573745279.30999994</v>
      </c>
      <c r="D43" s="55">
        <f t="shared" si="0"/>
        <v>383585120.69000018</v>
      </c>
      <c r="E43" s="55">
        <f t="shared" si="1"/>
        <v>0.59931793590802074</v>
      </c>
    </row>
    <row r="44" spans="1:5" ht="14.25" x14ac:dyDescent="0.2">
      <c r="A44" s="27" t="s">
        <v>236</v>
      </c>
      <c r="B44" s="56">
        <v>2690058000</v>
      </c>
      <c r="C44" s="61">
        <v>1850597075.8800001</v>
      </c>
      <c r="D44" s="55">
        <f t="shared" si="0"/>
        <v>839460924.11999989</v>
      </c>
      <c r="E44" s="55">
        <f t="shared" si="1"/>
        <v>0.68793947040547088</v>
      </c>
    </row>
    <row r="45" spans="1:5" s="69" customFormat="1" ht="14.25" x14ac:dyDescent="0.2">
      <c r="A45" s="26" t="s">
        <v>237</v>
      </c>
      <c r="B45" s="55">
        <f>+B46+B47+B48+B49</f>
        <v>1145275700</v>
      </c>
      <c r="C45" s="55">
        <f>+C46+C47+C48+C49</f>
        <v>851653046</v>
      </c>
      <c r="D45" s="55">
        <f t="shared" si="0"/>
        <v>293622654</v>
      </c>
      <c r="E45" s="55">
        <f t="shared" si="1"/>
        <v>0.74362273293670689</v>
      </c>
    </row>
    <row r="46" spans="1:5" ht="14.25" x14ac:dyDescent="0.2">
      <c r="A46" s="27" t="s">
        <v>238</v>
      </c>
      <c r="B46" s="56">
        <v>503788900</v>
      </c>
      <c r="C46" s="61">
        <v>331181910</v>
      </c>
      <c r="D46" s="55">
        <f t="shared" si="0"/>
        <v>172606990</v>
      </c>
      <c r="E46" s="55">
        <f t="shared" si="1"/>
        <v>0.65738230834383216</v>
      </c>
    </row>
    <row r="47" spans="1:5" ht="14.25" x14ac:dyDescent="0.2">
      <c r="A47" s="27" t="s">
        <v>239</v>
      </c>
      <c r="B47" s="56">
        <v>47497400</v>
      </c>
      <c r="C47" s="61">
        <v>25400205</v>
      </c>
      <c r="D47" s="55">
        <f t="shared" si="0"/>
        <v>22097195</v>
      </c>
      <c r="E47" s="55">
        <f t="shared" si="1"/>
        <v>0.5347704295393011</v>
      </c>
    </row>
    <row r="48" spans="1:5" ht="14.25" x14ac:dyDescent="0.2">
      <c r="A48" s="27" t="s">
        <v>240</v>
      </c>
      <c r="B48" s="56">
        <v>104307400.00000001</v>
      </c>
      <c r="C48" s="61">
        <v>39511353</v>
      </c>
      <c r="D48" s="55">
        <f t="shared" si="0"/>
        <v>64796047.000000015</v>
      </c>
      <c r="E48" s="55">
        <f t="shared" si="1"/>
        <v>0.37879721860577481</v>
      </c>
    </row>
    <row r="49" spans="1:5" ht="14.25" x14ac:dyDescent="0.2">
      <c r="A49" s="27" t="s">
        <v>241</v>
      </c>
      <c r="B49" s="56">
        <v>489682000</v>
      </c>
      <c r="C49" s="61">
        <v>455559578</v>
      </c>
      <c r="D49" s="55">
        <f t="shared" si="0"/>
        <v>34122422</v>
      </c>
      <c r="E49" s="55">
        <f t="shared" si="1"/>
        <v>0.93031718135442998</v>
      </c>
    </row>
    <row r="50" spans="1:5" s="69" customFormat="1" ht="14.25" x14ac:dyDescent="0.2">
      <c r="A50" s="26" t="s">
        <v>242</v>
      </c>
      <c r="B50" s="55">
        <f>+B51+B52+B53</f>
        <v>420324699.99999994</v>
      </c>
      <c r="C50" s="55">
        <f>+C51+C52+C53</f>
        <v>313247759</v>
      </c>
      <c r="D50" s="55">
        <f t="shared" si="0"/>
        <v>107076940.99999994</v>
      </c>
      <c r="E50" s="55">
        <f t="shared" si="1"/>
        <v>0.74525184696497737</v>
      </c>
    </row>
    <row r="51" spans="1:5" ht="14.25" x14ac:dyDescent="0.2">
      <c r="A51" s="27" t="s">
        <v>243</v>
      </c>
      <c r="B51" s="56">
        <v>34052800</v>
      </c>
      <c r="C51" s="61">
        <v>31294389</v>
      </c>
      <c r="D51" s="55">
        <f t="shared" si="0"/>
        <v>2758411</v>
      </c>
      <c r="E51" s="55">
        <f t="shared" si="1"/>
        <v>0.91899605906122261</v>
      </c>
    </row>
    <row r="52" spans="1:5" ht="14.25" x14ac:dyDescent="0.2">
      <c r="A52" s="27" t="s">
        <v>244</v>
      </c>
      <c r="B52" s="56">
        <v>368747399.99999994</v>
      </c>
      <c r="C52" s="61">
        <v>278832310</v>
      </c>
      <c r="D52" s="55">
        <f t="shared" si="0"/>
        <v>89915089.99999994</v>
      </c>
      <c r="E52" s="55">
        <f t="shared" si="1"/>
        <v>0.756160748523244</v>
      </c>
    </row>
    <row r="53" spans="1:5" ht="14.25" x14ac:dyDescent="0.2">
      <c r="A53" s="27" t="s">
        <v>245</v>
      </c>
      <c r="B53" s="56">
        <v>17524500</v>
      </c>
      <c r="C53" s="61">
        <v>3121060</v>
      </c>
      <c r="D53" s="55">
        <f t="shared" si="0"/>
        <v>14403440</v>
      </c>
      <c r="E53" s="55">
        <f t="shared" si="1"/>
        <v>0.1780969499843077</v>
      </c>
    </row>
    <row r="54" spans="1:5" s="69" customFormat="1" ht="21.75" x14ac:dyDescent="0.2">
      <c r="A54" s="26" t="s">
        <v>246</v>
      </c>
      <c r="B54" s="55">
        <f>+B55+B56+B57+B58+B59+B60+B61+B62</f>
        <v>4709472900</v>
      </c>
      <c r="C54" s="55">
        <f>+C55+C56+C57+C58+C59+C60+C61+C62</f>
        <v>3026558384.7599998</v>
      </c>
      <c r="D54" s="55">
        <f t="shared" si="0"/>
        <v>1682914515.2400002</v>
      </c>
      <c r="E54" s="55">
        <f t="shared" si="1"/>
        <v>0.64265331790315638</v>
      </c>
    </row>
    <row r="55" spans="1:5" ht="21.75" x14ac:dyDescent="0.2">
      <c r="A55" s="27" t="s">
        <v>247</v>
      </c>
      <c r="B55" s="56">
        <v>3492707700</v>
      </c>
      <c r="C55" s="61">
        <v>2416291087.5599999</v>
      </c>
      <c r="D55" s="55">
        <f t="shared" si="0"/>
        <v>1076416612.4400001</v>
      </c>
      <c r="E55" s="55">
        <f t="shared" si="1"/>
        <v>0.69181027875879797</v>
      </c>
    </row>
    <row r="56" spans="1:5" ht="14.25" x14ac:dyDescent="0.2">
      <c r="A56" s="27" t="s">
        <v>248</v>
      </c>
      <c r="B56" s="56">
        <v>14320000.000000002</v>
      </c>
      <c r="C56" s="61">
        <v>5958800</v>
      </c>
      <c r="D56" s="55">
        <f t="shared" si="0"/>
        <v>8361200.0000000019</v>
      </c>
      <c r="E56" s="55">
        <f t="shared" si="1"/>
        <v>0.41611731843575411</v>
      </c>
    </row>
    <row r="57" spans="1:5" ht="14.25" x14ac:dyDescent="0.2">
      <c r="A57" s="27" t="s">
        <v>249</v>
      </c>
      <c r="B57" s="56">
        <v>326458600</v>
      </c>
      <c r="C57" s="61">
        <v>301280172.19999999</v>
      </c>
      <c r="D57" s="55">
        <f t="shared" si="0"/>
        <v>25178427.800000012</v>
      </c>
      <c r="E57" s="55">
        <f t="shared" si="1"/>
        <v>0.92287405569955883</v>
      </c>
    </row>
    <row r="58" spans="1:5" ht="14.25" x14ac:dyDescent="0.2">
      <c r="A58" s="27" t="s">
        <v>250</v>
      </c>
      <c r="B58" s="56">
        <v>73008900.00000003</v>
      </c>
      <c r="C58" s="61">
        <v>62060548</v>
      </c>
      <c r="D58" s="55">
        <f t="shared" si="0"/>
        <v>10948352.00000003</v>
      </c>
      <c r="E58" s="55">
        <f t="shared" si="1"/>
        <v>0.8500408580323765</v>
      </c>
    </row>
    <row r="59" spans="1:5" ht="14.25" x14ac:dyDescent="0.2">
      <c r="A59" s="27" t="s">
        <v>251</v>
      </c>
      <c r="B59" s="56">
        <v>6027000</v>
      </c>
      <c r="C59" s="61">
        <v>3882800</v>
      </c>
      <c r="D59" s="55">
        <f t="shared" si="0"/>
        <v>2144200</v>
      </c>
      <c r="E59" s="55">
        <f t="shared" si="1"/>
        <v>0.64423427907748465</v>
      </c>
    </row>
    <row r="60" spans="1:5" ht="14.25" x14ac:dyDescent="0.2">
      <c r="A60" s="27" t="s">
        <v>252</v>
      </c>
      <c r="B60" s="56">
        <v>41090000</v>
      </c>
      <c r="C60" s="61">
        <v>25409280</v>
      </c>
      <c r="D60" s="55">
        <f t="shared" si="0"/>
        <v>15680720</v>
      </c>
      <c r="E60" s="55">
        <f t="shared" si="1"/>
        <v>0.61838111462642975</v>
      </c>
    </row>
    <row r="61" spans="1:5" ht="14.25" x14ac:dyDescent="0.2">
      <c r="A61" s="27" t="s">
        <v>253</v>
      </c>
      <c r="B61" s="56">
        <v>32527600</v>
      </c>
      <c r="C61" s="61">
        <v>14111197</v>
      </c>
      <c r="D61" s="55">
        <f t="shared" si="0"/>
        <v>18416403</v>
      </c>
      <c r="E61" s="55">
        <f t="shared" si="1"/>
        <v>0.43382226171005545</v>
      </c>
    </row>
    <row r="62" spans="1:5" ht="14.25" x14ac:dyDescent="0.2">
      <c r="A62" s="27" t="s">
        <v>254</v>
      </c>
      <c r="B62" s="56">
        <v>723333100</v>
      </c>
      <c r="C62" s="61">
        <v>197564500</v>
      </c>
      <c r="D62" s="55">
        <f t="shared" si="0"/>
        <v>525768600</v>
      </c>
      <c r="E62" s="55">
        <f t="shared" si="1"/>
        <v>0.27313073326797849</v>
      </c>
    </row>
    <row r="63" spans="1:5" s="69" customFormat="1" ht="14.25" x14ac:dyDescent="0.2">
      <c r="A63" s="26" t="s">
        <v>255</v>
      </c>
      <c r="B63" s="55">
        <f>+B64+B65</f>
        <v>228542400</v>
      </c>
      <c r="C63" s="55">
        <f>+C64+C65</f>
        <v>138110789</v>
      </c>
      <c r="D63" s="55">
        <f t="shared" si="0"/>
        <v>90431611</v>
      </c>
      <c r="E63" s="55">
        <f t="shared" si="1"/>
        <v>0.60431144942907744</v>
      </c>
    </row>
    <row r="64" spans="1:5" ht="14.25" x14ac:dyDescent="0.2">
      <c r="A64" s="27" t="s">
        <v>256</v>
      </c>
      <c r="B64" s="56">
        <v>66533500</v>
      </c>
      <c r="C64" s="61">
        <v>40949247</v>
      </c>
      <c r="D64" s="55">
        <f t="shared" si="0"/>
        <v>25584253</v>
      </c>
      <c r="E64" s="55">
        <f t="shared" si="1"/>
        <v>0.61546810253481332</v>
      </c>
    </row>
    <row r="65" spans="1:5" ht="14.25" x14ac:dyDescent="0.2">
      <c r="A65" s="27" t="s">
        <v>257</v>
      </c>
      <c r="B65" s="56">
        <v>162008900</v>
      </c>
      <c r="C65" s="61">
        <v>97161542</v>
      </c>
      <c r="D65" s="55">
        <f t="shared" si="0"/>
        <v>64847358</v>
      </c>
      <c r="E65" s="55">
        <f t="shared" si="1"/>
        <v>0.59972965682749524</v>
      </c>
    </row>
    <row r="66" spans="1:5" s="69" customFormat="1" ht="14.25" x14ac:dyDescent="0.2">
      <c r="A66" s="26" t="s">
        <v>258</v>
      </c>
      <c r="B66" s="55">
        <f>+B67+B69</f>
        <v>3606208800</v>
      </c>
      <c r="C66" s="55">
        <f>+C67+C69</f>
        <v>3316652189.9000001</v>
      </c>
      <c r="D66" s="55">
        <f t="shared" si="0"/>
        <v>289556610.0999999</v>
      </c>
      <c r="E66" s="55">
        <f t="shared" si="1"/>
        <v>0.91970608853819003</v>
      </c>
    </row>
    <row r="67" spans="1:5" s="69" customFormat="1" ht="14.25" x14ac:dyDescent="0.2">
      <c r="A67" s="26" t="s">
        <v>259</v>
      </c>
      <c r="B67" s="55">
        <f>+B68</f>
        <v>39325000</v>
      </c>
      <c r="C67" s="55">
        <f>+C68</f>
        <v>34086360</v>
      </c>
      <c r="D67" s="55">
        <f t="shared" si="0"/>
        <v>5238640</v>
      </c>
      <c r="E67" s="55">
        <f t="shared" si="1"/>
        <v>0.86678601398601396</v>
      </c>
    </row>
    <row r="68" spans="1:5" ht="14.25" x14ac:dyDescent="0.2">
      <c r="A68" s="27" t="s">
        <v>260</v>
      </c>
      <c r="B68" s="56">
        <v>39325000</v>
      </c>
      <c r="C68" s="61">
        <v>34086360</v>
      </c>
      <c r="D68" s="55">
        <f t="shared" si="0"/>
        <v>5238640</v>
      </c>
      <c r="E68" s="55">
        <f t="shared" si="1"/>
        <v>0.86678601398601396</v>
      </c>
    </row>
    <row r="69" spans="1:5" s="69" customFormat="1" ht="14.25" x14ac:dyDescent="0.2">
      <c r="A69" s="26" t="s">
        <v>261</v>
      </c>
      <c r="B69" s="55">
        <f>+B70+B71+B72+B73+B74</f>
        <v>3566883800</v>
      </c>
      <c r="C69" s="55">
        <f>+C70+C71+C72+C73+C74</f>
        <v>3282565829.9000001</v>
      </c>
      <c r="D69" s="55">
        <f t="shared" si="0"/>
        <v>284317970.0999999</v>
      </c>
      <c r="E69" s="55">
        <f t="shared" si="1"/>
        <v>0.92028953393435475</v>
      </c>
    </row>
    <row r="70" spans="1:5" ht="21.75" x14ac:dyDescent="0.2">
      <c r="A70" s="27" t="s">
        <v>262</v>
      </c>
      <c r="B70" s="56">
        <v>169992300.00000003</v>
      </c>
      <c r="C70" s="61">
        <v>30079651</v>
      </c>
      <c r="D70" s="55">
        <f t="shared" si="0"/>
        <v>139912649.00000003</v>
      </c>
      <c r="E70" s="55">
        <f t="shared" si="1"/>
        <v>0.17694713819390639</v>
      </c>
    </row>
    <row r="71" spans="1:5" ht="14.25" x14ac:dyDescent="0.2">
      <c r="A71" s="27" t="s">
        <v>263</v>
      </c>
      <c r="B71" s="56">
        <v>57318100.000000007</v>
      </c>
      <c r="C71" s="61">
        <v>53354130</v>
      </c>
      <c r="D71" s="55">
        <f t="shared" ref="D71:D77" si="3">+B71-C71</f>
        <v>3963970.0000000075</v>
      </c>
      <c r="E71" s="55">
        <f t="shared" ref="E71:E77" si="4">+C71/B71</f>
        <v>0.9308426134153085</v>
      </c>
    </row>
    <row r="72" spans="1:5" ht="21.75" x14ac:dyDescent="0.2">
      <c r="A72" s="27" t="s">
        <v>264</v>
      </c>
      <c r="B72" s="56">
        <v>2419686300</v>
      </c>
      <c r="C72" s="61">
        <v>2419686300</v>
      </c>
      <c r="D72" s="55">
        <f t="shared" si="3"/>
        <v>0</v>
      </c>
      <c r="E72" s="55">
        <f t="shared" si="4"/>
        <v>1</v>
      </c>
    </row>
    <row r="73" spans="1:5" ht="21.75" x14ac:dyDescent="0.2">
      <c r="A73" s="27" t="s">
        <v>265</v>
      </c>
      <c r="B73" s="56">
        <v>698303200</v>
      </c>
      <c r="C73" s="61">
        <v>676089117.89999998</v>
      </c>
      <c r="D73" s="55">
        <f t="shared" si="3"/>
        <v>22214082.100000024</v>
      </c>
      <c r="E73" s="55">
        <f t="shared" si="4"/>
        <v>0.96818848588979678</v>
      </c>
    </row>
    <row r="74" spans="1:5" ht="14.25" x14ac:dyDescent="0.2">
      <c r="A74" s="27" t="s">
        <v>266</v>
      </c>
      <c r="B74" s="56">
        <v>221583900.00000003</v>
      </c>
      <c r="C74" s="61">
        <v>103356631</v>
      </c>
      <c r="D74" s="55">
        <f t="shared" si="3"/>
        <v>118227269.00000003</v>
      </c>
      <c r="E74" s="55">
        <f t="shared" si="4"/>
        <v>0.46644467851680554</v>
      </c>
    </row>
    <row r="75" spans="1:5" s="69" customFormat="1" ht="14.25" x14ac:dyDescent="0.2">
      <c r="A75" s="26" t="s">
        <v>267</v>
      </c>
      <c r="B75" s="55">
        <f>+B76+B77</f>
        <v>2847000000</v>
      </c>
      <c r="C75" s="55">
        <f>+C76+C77</f>
        <v>0</v>
      </c>
      <c r="D75" s="55">
        <f t="shared" si="3"/>
        <v>2847000000</v>
      </c>
      <c r="E75" s="55">
        <f t="shared" si="4"/>
        <v>0</v>
      </c>
    </row>
    <row r="76" spans="1:5" ht="14.25" x14ac:dyDescent="0.2">
      <c r="A76" s="27" t="s">
        <v>268</v>
      </c>
      <c r="B76" s="56">
        <v>1200000000</v>
      </c>
      <c r="C76" s="61"/>
      <c r="D76" s="55">
        <f t="shared" si="3"/>
        <v>1200000000</v>
      </c>
      <c r="E76" s="55">
        <f t="shared" si="4"/>
        <v>0</v>
      </c>
    </row>
    <row r="77" spans="1:5" ht="14.25" x14ac:dyDescent="0.2">
      <c r="A77" s="27" t="s">
        <v>269</v>
      </c>
      <c r="B77" s="56">
        <v>1647000000</v>
      </c>
      <c r="C77" s="61"/>
      <c r="D77" s="55">
        <f t="shared" si="3"/>
        <v>1647000000</v>
      </c>
      <c r="E77" s="55">
        <f t="shared" si="4"/>
        <v>0</v>
      </c>
    </row>
    <row r="78" spans="1:5" s="69" customFormat="1" ht="14.25" x14ac:dyDescent="0.2">
      <c r="A78" s="1" t="s">
        <v>286</v>
      </c>
      <c r="B78" s="55"/>
      <c r="C78" s="63">
        <f>+C6-C15</f>
        <v>4062384544.5600128</v>
      </c>
      <c r="D78" s="63"/>
      <c r="E78" s="55"/>
    </row>
    <row r="79" spans="1:5" s="69" customFormat="1" ht="14.25" x14ac:dyDescent="0.2">
      <c r="A79" s="1" t="s">
        <v>74</v>
      </c>
      <c r="B79" s="55"/>
      <c r="C79" s="63">
        <f>+C78-C80</f>
        <v>4050808544.5600128</v>
      </c>
      <c r="D79" s="63"/>
      <c r="E79" s="55"/>
    </row>
    <row r="80" spans="1:5" s="69" customFormat="1" ht="14.25" x14ac:dyDescent="0.2">
      <c r="A80" s="1" t="s">
        <v>61</v>
      </c>
      <c r="B80" s="55"/>
      <c r="C80" s="63">
        <v>11576000</v>
      </c>
      <c r="D80" s="63"/>
      <c r="E80" s="55"/>
    </row>
    <row r="81" spans="1:5" ht="14.25" x14ac:dyDescent="0.2">
      <c r="A81" s="3" t="s">
        <v>51</v>
      </c>
      <c r="B81" s="56"/>
      <c r="C81" s="61">
        <f>+'өр ав'!C5</f>
        <v>158816756.31999999</v>
      </c>
      <c r="D81" s="61"/>
      <c r="E81" s="55"/>
    </row>
    <row r="82" spans="1:5" ht="14.25" x14ac:dyDescent="0.2">
      <c r="A82" s="3" t="s">
        <v>52</v>
      </c>
      <c r="B82" s="56"/>
      <c r="C82" s="61">
        <f>+'өр ав'!D5</f>
        <v>2652914409.2400007</v>
      </c>
      <c r="D82" s="61"/>
      <c r="E82" s="55"/>
    </row>
    <row r="83" spans="1:5" ht="14.25" x14ac:dyDescent="0.2">
      <c r="A83" s="27" t="s">
        <v>278</v>
      </c>
      <c r="B83" s="62">
        <v>34</v>
      </c>
      <c r="C83" s="4">
        <f>+C84</f>
        <v>34</v>
      </c>
      <c r="D83" s="4"/>
      <c r="E83" s="55"/>
    </row>
    <row r="84" spans="1:5" ht="14.25" x14ac:dyDescent="0.2">
      <c r="A84" s="27" t="s">
        <v>279</v>
      </c>
      <c r="B84" s="59">
        <v>34</v>
      </c>
      <c r="C84" s="4">
        <v>34</v>
      </c>
      <c r="D84" s="4"/>
      <c r="E84" s="55"/>
    </row>
    <row r="85" spans="1:5" s="69" customFormat="1" ht="14.25" x14ac:dyDescent="0.2">
      <c r="A85" s="26" t="s">
        <v>280</v>
      </c>
      <c r="B85" s="62">
        <f>+B86+B87+B88+B89</f>
        <v>9470</v>
      </c>
      <c r="C85" s="2">
        <f>+C86+C87+C88+C89</f>
        <v>9470</v>
      </c>
      <c r="D85" s="2"/>
      <c r="E85" s="55"/>
    </row>
    <row r="86" spans="1:5" ht="14.25" x14ac:dyDescent="0.2">
      <c r="A86" s="27" t="s">
        <v>281</v>
      </c>
      <c r="B86" s="59">
        <v>177</v>
      </c>
      <c r="C86" s="4">
        <v>177</v>
      </c>
      <c r="D86" s="4"/>
      <c r="E86" s="55"/>
    </row>
    <row r="87" spans="1:5" ht="14.25" x14ac:dyDescent="0.2">
      <c r="A87" s="27" t="s">
        <v>282</v>
      </c>
      <c r="B87" s="59">
        <v>8357</v>
      </c>
      <c r="C87" s="4">
        <v>8357</v>
      </c>
      <c r="D87" s="4"/>
      <c r="E87" s="55"/>
    </row>
    <row r="88" spans="1:5" ht="14.25" x14ac:dyDescent="0.2">
      <c r="A88" s="27" t="s">
        <v>283</v>
      </c>
      <c r="B88" s="59">
        <v>501</v>
      </c>
      <c r="C88" s="4">
        <v>501</v>
      </c>
      <c r="D88" s="4"/>
      <c r="E88" s="55"/>
    </row>
    <row r="89" spans="1:5" ht="14.25" x14ac:dyDescent="0.2">
      <c r="A89" s="27" t="s">
        <v>284</v>
      </c>
      <c r="B89" s="59">
        <v>435</v>
      </c>
      <c r="C89" s="4">
        <v>435</v>
      </c>
      <c r="D89" s="4"/>
      <c r="E89" s="55"/>
    </row>
    <row r="90" spans="1:5" ht="14.25" x14ac:dyDescent="0.2">
      <c r="A90" s="66"/>
      <c r="B90" s="67"/>
      <c r="C90" s="78"/>
      <c r="D90" s="78"/>
      <c r="E90" s="78"/>
    </row>
    <row r="91" spans="1:5" ht="14.25" x14ac:dyDescent="0.2">
      <c r="A91" s="85" t="s">
        <v>291</v>
      </c>
      <c r="B91" s="86"/>
      <c r="C91" s="87"/>
      <c r="D91" s="78"/>
      <c r="E91" s="78"/>
    </row>
    <row r="92" spans="1:5" ht="14.25" x14ac:dyDescent="0.2">
      <c r="A92" s="85" t="s">
        <v>294</v>
      </c>
      <c r="B92" s="86"/>
      <c r="C92" s="88" t="s">
        <v>293</v>
      </c>
      <c r="D92" s="68"/>
      <c r="E92" s="68"/>
    </row>
    <row r="93" spans="1:5" ht="14.25" x14ac:dyDescent="0.2">
      <c r="E93" s="50" t="s">
        <v>296</v>
      </c>
    </row>
    <row r="94" spans="1:5" ht="14.25" x14ac:dyDescent="0.2">
      <c r="A94" s="6" t="s">
        <v>48</v>
      </c>
      <c r="B94" s="6"/>
      <c r="C94" s="6"/>
      <c r="D94" s="6"/>
      <c r="E94" s="6" t="s">
        <v>8</v>
      </c>
    </row>
    <row r="95" spans="1:5" ht="14.25" x14ac:dyDescent="0.2">
      <c r="A95" s="6" t="s">
        <v>54</v>
      </c>
      <c r="B95" s="6"/>
      <c r="C95" s="6" t="s">
        <v>55</v>
      </c>
      <c r="D95" s="6"/>
      <c r="E95" s="6" t="s">
        <v>10</v>
      </c>
    </row>
    <row r="96" spans="1:5" ht="14.25" x14ac:dyDescent="0.2">
      <c r="A96" s="6"/>
      <c r="B96" s="6"/>
      <c r="C96" s="6"/>
      <c r="D96" s="6"/>
      <c r="E96" s="6" t="s">
        <v>13</v>
      </c>
    </row>
    <row r="97" spans="1:5" ht="14.25" x14ac:dyDescent="0.2">
      <c r="A97" s="6" t="s">
        <v>49</v>
      </c>
      <c r="B97" s="6"/>
      <c r="C97" s="6"/>
      <c r="D97" s="6"/>
      <c r="E97" s="6"/>
    </row>
    <row r="98" spans="1:5" ht="14.25" x14ac:dyDescent="0.2">
      <c r="A98" s="6" t="s">
        <v>56</v>
      </c>
      <c r="B98" s="6"/>
      <c r="C98" s="6" t="s">
        <v>57</v>
      </c>
      <c r="D98" s="6"/>
      <c r="E98" s="6"/>
    </row>
    <row r="99" spans="1:5" ht="14.25" x14ac:dyDescent="0.2">
      <c r="A99" s="6"/>
      <c r="B99" s="6"/>
      <c r="C99" s="6"/>
      <c r="D99" s="6"/>
      <c r="E99" s="6"/>
    </row>
    <row r="100" spans="1:5" ht="14.25" x14ac:dyDescent="0.2">
      <c r="A100" s="6" t="s">
        <v>50</v>
      </c>
      <c r="B100" s="6"/>
      <c r="C100" s="6"/>
      <c r="D100" s="6"/>
      <c r="E100" s="6"/>
    </row>
    <row r="101" spans="1:5" ht="14.25" x14ac:dyDescent="0.2">
      <c r="A101" s="6" t="s">
        <v>58</v>
      </c>
      <c r="B101" s="6"/>
      <c r="C101" s="6" t="s">
        <v>301</v>
      </c>
      <c r="D101" s="6"/>
      <c r="E101" s="6"/>
    </row>
    <row r="102" spans="1:5" ht="14.25" x14ac:dyDescent="0.2"/>
    <row r="103" spans="1:5" ht="14.25" x14ac:dyDescent="0.2"/>
    <row r="104" spans="1:5" ht="14.25" x14ac:dyDescent="0.2"/>
    <row r="105" spans="1:5" ht="14.25" x14ac:dyDescent="0.2"/>
    <row r="106" spans="1:5" ht="14.25" x14ac:dyDescent="0.2"/>
    <row r="107" spans="1:5" ht="14.25" x14ac:dyDescent="0.2"/>
    <row r="108" spans="1:5" ht="14.25" x14ac:dyDescent="0.2"/>
  </sheetData>
  <mergeCells count="1">
    <mergeCell ref="A1:C1"/>
  </mergeCells>
  <pageMargins left="0.8" right="0.44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өр ав</vt:lpstr>
      <vt:lpstr>өр авлага нэгтгэл</vt:lpstr>
      <vt:lpstr>07 сар мэдээ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2015-08-05T00:18:40Z</cp:lastPrinted>
  <dcterms:created xsi:type="dcterms:W3CDTF">2015-02-03T12:04:18Z</dcterms:created>
  <dcterms:modified xsi:type="dcterms:W3CDTF">2015-08-06T21:57:48Z</dcterms:modified>
</cp:coreProperties>
</file>